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wdp" ContentType="image/vnd.ms-photo"/>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tables/table1.xml" ContentType="application/vnd.openxmlformats-officedocument.spreadsheetml.table+xml"/>
  <Override PartName="/xl/drawings/drawing5.xml" ContentType="application/vnd.openxmlformats-officedocument.drawing+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drawings/drawing6.xml" ContentType="application/vnd.openxmlformats-officedocument.drawing+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drawings/drawing7.xml" ContentType="application/vnd.openxmlformats-officedocument.drawing+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drawings/drawing8.xml" ContentType="application/vnd.openxmlformats-officedocument.drawing+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drawings/drawing9.xml" ContentType="application/vnd.openxmlformats-officedocument.drawing+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drawings/drawing10.xml" ContentType="application/vnd.openxmlformats-officedocument.drawing+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updateLinks="never" codeName="ThisWorkbook" defaultThemeVersion="164011"/>
  <mc:AlternateContent xmlns:mc="http://schemas.openxmlformats.org/markup-compatibility/2006">
    <mc:Choice Requires="x15">
      <x15ac:absPath xmlns:x15ac="http://schemas.microsoft.com/office/spreadsheetml/2010/11/ac" url="C:\Users\atravel\Desktop\"/>
    </mc:Choice>
  </mc:AlternateContent>
  <bookViews>
    <workbookView xWindow="0" yWindow="0" windowWidth="19200" windowHeight="7050"/>
  </bookViews>
  <sheets>
    <sheet name="PRESENTATION " sheetId="3" r:id="rId1"/>
    <sheet name="INTRODUCTION" sheetId="2" r:id="rId2"/>
    <sheet name="LEGENDE ET AIDE" sheetId="5" r:id="rId3"/>
    <sheet name="FICHE SIGNALETIQUE" sheetId="6" r:id="rId4"/>
    <sheet name="CALCULATEURS" sheetId="7" r:id="rId5"/>
    <sheet name="CONCEPTION ET INSTALLATION" sheetId="8" r:id="rId6"/>
    <sheet name="DIAGNOSTIC PHYSICO-CHIMIQUE" sheetId="10" r:id="rId7"/>
    <sheet name="DIAGNOSTIC BACTERIOLOGIQUE" sheetId="17" r:id="rId8"/>
    <sheet name="ENTRETIEN AU VIDE SANITAIRE " sheetId="12" r:id="rId9"/>
    <sheet name="ENTRETIEN EN COURS DE LOT " sheetId="13" r:id="rId10"/>
    <sheet name="BILAN " sheetId="14" r:id="rId11"/>
    <sheet name="POUR ALLER PLUS LOIN " sheetId="15" r:id="rId12"/>
  </sheets>
  <calcPr calcId="162913" concurrentCalc="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S22" i="8" l="1"/>
  <c r="S23" i="8"/>
  <c r="S20" i="8"/>
  <c r="S21" i="8"/>
  <c r="U21" i="8"/>
  <c r="U22" i="8"/>
  <c r="U20" i="8"/>
  <c r="U23" i="8"/>
  <c r="P15" i="13"/>
  <c r="P14" i="13"/>
  <c r="R14" i="13"/>
  <c r="K18" i="13"/>
  <c r="F19" i="14"/>
  <c r="E19" i="14"/>
  <c r="E17" i="14"/>
  <c r="E16" i="14"/>
  <c r="L30" i="10"/>
  <c r="J30" i="10"/>
  <c r="J31" i="10"/>
  <c r="I29" i="10"/>
  <c r="J46" i="10"/>
  <c r="L46" i="10"/>
  <c r="H48" i="10"/>
  <c r="F15" i="14"/>
  <c r="E15" i="14"/>
  <c r="S19" i="8"/>
  <c r="U19" i="8"/>
  <c r="N17" i="8"/>
  <c r="N9" i="8"/>
  <c r="N24" i="8"/>
  <c r="N20" i="8"/>
  <c r="O33" i="8"/>
  <c r="F14" i="14"/>
  <c r="E14" i="14"/>
  <c r="AJ16" i="17"/>
  <c r="K16" i="17"/>
  <c r="AK17" i="17"/>
  <c r="R8" i="17"/>
  <c r="L20" i="12"/>
  <c r="L16" i="12"/>
  <c r="L11" i="12"/>
  <c r="L9" i="12"/>
  <c r="L10" i="12"/>
  <c r="L12" i="12"/>
  <c r="L14" i="12"/>
  <c r="L15" i="12"/>
  <c r="L17" i="12"/>
  <c r="L19" i="12"/>
  <c r="L21" i="12"/>
  <c r="N22" i="12"/>
  <c r="N25" i="12"/>
  <c r="L27" i="12"/>
  <c r="L28" i="12"/>
  <c r="L29" i="12"/>
  <c r="L30" i="12"/>
  <c r="L33" i="12"/>
  <c r="I35" i="12"/>
  <c r="K20" i="12"/>
  <c r="K16" i="12"/>
  <c r="K11" i="12"/>
  <c r="S18" i="17"/>
  <c r="S10" i="17"/>
  <c r="AJ17" i="17"/>
  <c r="AJ18" i="17"/>
  <c r="P8" i="17"/>
  <c r="S25" i="17"/>
  <c r="S24" i="17"/>
  <c r="U24" i="17"/>
  <c r="R23" i="17"/>
  <c r="S17" i="17"/>
  <c r="U17" i="17"/>
  <c r="R16" i="17"/>
  <c r="S9" i="17"/>
  <c r="U9" i="17"/>
  <c r="R12" i="17"/>
  <c r="R13" i="17"/>
  <c r="R19" i="17"/>
  <c r="R20" i="17"/>
  <c r="R26" i="17"/>
  <c r="R27" i="17"/>
  <c r="S14" i="17"/>
  <c r="U14" i="17"/>
  <c r="S21" i="17"/>
  <c r="W14" i="17"/>
  <c r="U21" i="17"/>
  <c r="W21" i="17"/>
  <c r="S28" i="17"/>
  <c r="U28" i="17"/>
  <c r="W28" i="17"/>
  <c r="AF8" i="17"/>
  <c r="AF9" i="17"/>
  <c r="AH8" i="17"/>
  <c r="M31" i="17"/>
  <c r="P23" i="17"/>
  <c r="P16" i="17"/>
  <c r="J24" i="10"/>
  <c r="K15" i="10"/>
  <c r="I23" i="10"/>
  <c r="K18" i="10"/>
  <c r="J42" i="10"/>
  <c r="I41" i="10"/>
  <c r="K17" i="10"/>
  <c r="J36" i="10"/>
  <c r="I35" i="10"/>
  <c r="K16" i="10"/>
  <c r="J25" i="10"/>
  <c r="L24" i="10"/>
  <c r="I26" i="10"/>
  <c r="G29" i="10"/>
  <c r="I44" i="10"/>
  <c r="I38" i="10"/>
  <c r="I32" i="10"/>
  <c r="J27" i="10"/>
  <c r="J34" i="10"/>
  <c r="J39" i="10"/>
  <c r="J22" i="10"/>
  <c r="K19" i="10"/>
  <c r="L27" i="10"/>
  <c r="L34" i="10"/>
  <c r="J37" i="10"/>
  <c r="L39" i="10"/>
  <c r="L36" i="10"/>
  <c r="J43" i="10"/>
  <c r="L42" i="10"/>
  <c r="G35" i="10"/>
  <c r="G23" i="10"/>
  <c r="G41" i="10"/>
  <c r="L22" i="8"/>
  <c r="N22" i="8"/>
  <c r="N23" i="8"/>
  <c r="N16" i="13"/>
  <c r="N17" i="13"/>
  <c r="N18" i="13"/>
  <c r="R15" i="13"/>
  <c r="N11" i="13"/>
  <c r="N12" i="13"/>
  <c r="N14" i="13"/>
  <c r="N15" i="13"/>
  <c r="N27" i="8"/>
  <c r="N26" i="8"/>
  <c r="H18" i="10"/>
  <c r="H15" i="10"/>
  <c r="H19" i="10"/>
  <c r="H17" i="10"/>
  <c r="H16" i="10"/>
  <c r="N11" i="8"/>
  <c r="N13" i="8"/>
  <c r="N15" i="8"/>
  <c r="N18" i="8"/>
  <c r="N19" i="8"/>
  <c r="N28" i="8"/>
  <c r="N29" i="8"/>
  <c r="N30" i="8"/>
  <c r="E10" i="14"/>
  <c r="K17" i="14"/>
  <c r="F16" i="14"/>
  <c r="I17" i="14"/>
  <c r="L25" i="12"/>
  <c r="L22" i="12"/>
  <c r="F17" i="14"/>
  <c r="I12" i="7"/>
  <c r="I14" i="7"/>
  <c r="I23" i="7"/>
  <c r="I24" i="7"/>
  <c r="K17" i="7"/>
  <c r="K18" i="7"/>
  <c r="K19" i="7"/>
  <c r="I26" i="7"/>
  <c r="I27" i="7"/>
</calcChain>
</file>

<file path=xl/sharedStrings.xml><?xml version="1.0" encoding="utf-8"?>
<sst xmlns="http://schemas.openxmlformats.org/spreadsheetml/2006/main" count="380" uniqueCount="269">
  <si>
    <t xml:space="preserve">Impact du
pH </t>
  </si>
  <si>
    <t xml:space="preserve">: case d'explications ou de conseils </t>
  </si>
  <si>
    <t xml:space="preserve">: case de calculs, à ne pas remplir </t>
  </si>
  <si>
    <t xml:space="preserve">: saisie libre </t>
  </si>
  <si>
    <t xml:space="preserve">: menu déroulant </t>
  </si>
  <si>
    <t xml:space="preserve">Source secondaire </t>
  </si>
  <si>
    <t xml:space="preserve">Source principale de l'eau </t>
  </si>
  <si>
    <t xml:space="preserve">Nombre de lignes d'eau </t>
  </si>
  <si>
    <t>Nombre d'animaux dans le batiment audité</t>
  </si>
  <si>
    <t>Standard</t>
  </si>
  <si>
    <t xml:space="preserve">Type d'élevage </t>
  </si>
  <si>
    <t>Poulet de chair</t>
  </si>
  <si>
    <t xml:space="preserve">Espèce de volailles </t>
  </si>
  <si>
    <t xml:space="preserve">Système d'élevage et équipements </t>
  </si>
  <si>
    <t xml:space="preserve">Identification du bâtiment évalué </t>
  </si>
  <si>
    <t>Localisation</t>
  </si>
  <si>
    <t xml:space="preserve">Nom de l'éleveur </t>
  </si>
  <si>
    <t xml:space="preserve">Identité de l'élevage </t>
  </si>
  <si>
    <t xml:space="preserve">Temps de purge de toutes les canalisations (min) </t>
  </si>
  <si>
    <t>Temps de purge pour une ligne (min)</t>
  </si>
  <si>
    <t xml:space="preserve">Calculateur du temps total de vidange du circuit </t>
  </si>
  <si>
    <t>Vitesse de l'eau (m/s)</t>
  </si>
  <si>
    <t>Débit du circuit(m3/s)</t>
  </si>
  <si>
    <t>Temps chronométré (s)</t>
  </si>
  <si>
    <t>Litres obtenus (L)</t>
  </si>
  <si>
    <t xml:space="preserve">Calculateur du débit et de la pression au nettoyage </t>
  </si>
  <si>
    <t xml:space="preserve">Quantité de produit nécessaire pour les produits N&amp;D </t>
  </si>
  <si>
    <t>Concentration recommandée pour les produits N&amp;D</t>
  </si>
  <si>
    <t>Volume total CALCULE du circuit d'eau (L)</t>
  </si>
  <si>
    <t xml:space="preserve">Section des tuyaux (d en cm) </t>
  </si>
  <si>
    <t xml:space="preserve">Volume d'une ligne (L) </t>
  </si>
  <si>
    <t xml:space="preserve">Longueur d'une ligne d'abreuvement (m) </t>
  </si>
  <si>
    <t xml:space="preserve">Ronde </t>
  </si>
  <si>
    <t>Carrée</t>
  </si>
  <si>
    <t xml:space="preserve">Type de canalisation </t>
  </si>
  <si>
    <t xml:space="preserve">Calcul du volume d'eau des canalisations </t>
  </si>
  <si>
    <t>TOTAL</t>
  </si>
  <si>
    <t xml:space="preserve">Non </t>
  </si>
  <si>
    <t xml:space="preserve">Oui </t>
  </si>
  <si>
    <t xml:space="preserve">Présence de bras morts </t>
  </si>
  <si>
    <t xml:space="preserve">Présence de systèmes/équipements permettant la purge manuelle ou automatique </t>
  </si>
  <si>
    <t xml:space="preserve">Purge </t>
  </si>
  <si>
    <r>
      <t xml:space="preserve">Pompe doseuse fonctionnelle pour </t>
    </r>
    <r>
      <rPr>
        <b/>
        <sz val="12"/>
        <color rgb="FFC00000"/>
        <rFont val="Calibri"/>
        <family val="2"/>
        <scheme val="minor"/>
      </rPr>
      <t xml:space="preserve">biocide </t>
    </r>
  </si>
  <si>
    <t xml:space="preserve">Point bas permettant la vidange </t>
  </si>
  <si>
    <t xml:space="preserve">Présence d'un retour au bac dans le circuit </t>
  </si>
  <si>
    <t xml:space="preserve">Volume (L) </t>
  </si>
  <si>
    <t xml:space="preserve">1 pour 100 à 160 animaux </t>
  </si>
  <si>
    <t xml:space="preserve">Circulateur </t>
  </si>
  <si>
    <t xml:space="preserve">Hauteur par gravité </t>
  </si>
  <si>
    <t>Méthode de circulation</t>
  </si>
  <si>
    <t xml:space="preserve">Absence </t>
  </si>
  <si>
    <t xml:space="preserve">Présence </t>
  </si>
  <si>
    <t>1 pour 100 animaux</t>
  </si>
  <si>
    <t>Clapet s'ouvrant sous
pression</t>
  </si>
  <si>
    <t>Electrovanne présente 
sur le réducteur</t>
  </si>
  <si>
    <t xml:space="preserve">De quelle manière ? </t>
  </si>
  <si>
    <t>Non</t>
  </si>
  <si>
    <t xml:space="preserve">Est-il possible de court-circuiter  le réducteur de pression ? </t>
  </si>
  <si>
    <r>
      <t xml:space="preserve">Manomètre </t>
    </r>
    <r>
      <rPr>
        <sz val="12"/>
        <color rgb="FFC00000"/>
        <rFont val="Calibri"/>
        <family val="2"/>
        <scheme val="minor"/>
      </rPr>
      <t xml:space="preserve">fonctionnel situé </t>
    </r>
    <r>
      <rPr>
        <b/>
        <sz val="12"/>
        <color rgb="FFC00000"/>
        <rFont val="Calibri"/>
        <family val="2"/>
        <scheme val="minor"/>
      </rPr>
      <t>après</t>
    </r>
    <r>
      <rPr>
        <sz val="12"/>
        <color rgb="FFC00000"/>
        <rFont val="Calibri"/>
        <family val="2"/>
        <scheme val="minor"/>
      </rPr>
      <t xml:space="preserve"> le réducteur de pression </t>
    </r>
  </si>
  <si>
    <t>Recommandation</t>
  </si>
  <si>
    <t xml:space="preserve">Réducteur de pression fonctionnel </t>
  </si>
  <si>
    <t xml:space="preserve">Pression
du circuit </t>
  </si>
  <si>
    <t xml:space="preserve">Abreuvoirs présents dans le bâtiment d'élevage </t>
  </si>
  <si>
    <t>Compteur d'eau fonctionnel</t>
  </si>
  <si>
    <t xml:space="preserve">Compteur 
d'eau </t>
  </si>
  <si>
    <t xml:space="preserve">Porosité Y (microns) </t>
  </si>
  <si>
    <t xml:space="preserve">Filtre 2 </t>
  </si>
  <si>
    <t>Porosité X (microns)</t>
  </si>
  <si>
    <t xml:space="preserve">Filtre 1 </t>
  </si>
  <si>
    <t>Filtres
pour un même circuit 
(en série)</t>
  </si>
  <si>
    <t xml:space="preserve">Présence d'un circuit mâle et d'un circuit femelle </t>
  </si>
  <si>
    <t xml:space="preserve">Autres </t>
  </si>
  <si>
    <t>PEBD, PER</t>
  </si>
  <si>
    <t xml:space="preserve">Matériau majoritaire du circuit </t>
  </si>
  <si>
    <t xml:space="preserve">Informations générales sur le circuit </t>
  </si>
  <si>
    <t>PEHD, PVC</t>
  </si>
  <si>
    <t xml:space="preserve">Cellule liées </t>
  </si>
  <si>
    <t xml:space="preserve">Score </t>
  </si>
  <si>
    <t>&lt; 0 dans 100ml</t>
  </si>
  <si>
    <t xml:space="preserve">Entérocoques intestinaux </t>
  </si>
  <si>
    <t>E.Coli fécaux</t>
  </si>
  <si>
    <t xml:space="preserve">&lt; 10 dans 100 ml </t>
  </si>
  <si>
    <t xml:space="preserve">Coliformes totaux </t>
  </si>
  <si>
    <t xml:space="preserve">Flore indicatrice </t>
  </si>
  <si>
    <t>Germes revivifiables à 37°C</t>
  </si>
  <si>
    <t xml:space="preserve">&lt; 100 (dans 1mL) </t>
  </si>
  <si>
    <t xml:space="preserve">Germes revivifiables à 22°C </t>
  </si>
  <si>
    <t xml:space="preserve">Flore totale </t>
  </si>
  <si>
    <t xml:space="preserve">Bout de ligne </t>
  </si>
  <si>
    <t xml:space="preserve">Critères observés </t>
  </si>
  <si>
    <t xml:space="preserve">SAS </t>
  </si>
  <si>
    <t xml:space="preserve">A la source </t>
  </si>
  <si>
    <t>Lieu(x) habituel(s) de prélèvements</t>
  </si>
  <si>
    <t xml:space="preserve">&gt; tous les 2 ans </t>
  </si>
  <si>
    <t>1 fois tous les 2 ans</t>
  </si>
  <si>
    <t>1 fois par an</t>
  </si>
  <si>
    <t xml:space="preserve">2 fois par an </t>
  </si>
  <si>
    <t>Fréquence d'analyses en laboratoire</t>
  </si>
  <si>
    <t xml:space="preserve">≤ 50 mg/L </t>
  </si>
  <si>
    <t xml:space="preserve">Nitrate mg/L </t>
  </si>
  <si>
    <t xml:space="preserve">≤ 0,05 mg/L </t>
  </si>
  <si>
    <t>Manganèse mg/L</t>
  </si>
  <si>
    <t>Fer mg/L</t>
  </si>
  <si>
    <t>10-15 ° TH</t>
  </si>
  <si>
    <t>Dureté (TH)</t>
  </si>
  <si>
    <t>pH</t>
  </si>
  <si>
    <t xml:space="preserve">Valeur après traitements physico-chimiques </t>
  </si>
  <si>
    <t>Démanganisation</t>
  </si>
  <si>
    <t xml:space="preserve">Jamais </t>
  </si>
  <si>
    <t xml:space="preserve">Oui séquentielle </t>
  </si>
  <si>
    <t xml:space="preserve"> Oui continue </t>
  </si>
  <si>
    <t>Acidification</t>
  </si>
  <si>
    <t>Traitements physico-chimiques</t>
  </si>
  <si>
    <t xml:space="preserve">Anolytes </t>
  </si>
  <si>
    <t xml:space="preserve">Une ou plusieurs fois 
par mois </t>
  </si>
  <si>
    <t xml:space="preserve">Une ou plusieurs fois 
par an </t>
  </si>
  <si>
    <t xml:space="preserve">Oui continue </t>
  </si>
  <si>
    <t xml:space="preserve">Peroxyde et assimilés </t>
  </si>
  <si>
    <t xml:space="preserve">Méthode utilisée </t>
  </si>
  <si>
    <t>Produits chlorés</t>
  </si>
  <si>
    <t xml:space="preserve">Nettoyage et désinfection des abreuvoirs </t>
  </si>
  <si>
    <t xml:space="preserve">Désinfection du bac </t>
  </si>
  <si>
    <t xml:space="preserve">Tous les mois </t>
  </si>
  <si>
    <t>&gt; 24 H</t>
  </si>
  <si>
    <t xml:space="preserve">Quand est effectué le rinçage du produit désinfectant avant l'arrivée des animaux ? </t>
  </si>
  <si>
    <t>Oui 2-3 bars</t>
  </si>
  <si>
    <t>Rinçage sous pression</t>
  </si>
  <si>
    <t>Rinçage sous pression
(en court-circuitant tous les réducteurs de pression)</t>
  </si>
  <si>
    <t xml:space="preserve">&gt; 2 heures </t>
  </si>
  <si>
    <t>Base forte : Utilisation</t>
  </si>
  <si>
    <t xml:space="preserve">Vidange avant toute introduction de produit </t>
  </si>
  <si>
    <t>Nettoyage et désinfection des canalisations</t>
  </si>
  <si>
    <t xml:space="preserve">1 fois par semaine </t>
  </si>
  <si>
    <t>Plusieurs fois par semaine</t>
  </si>
  <si>
    <t>1 fois par jour</t>
  </si>
  <si>
    <t>Plusieurs fois par jour</t>
  </si>
  <si>
    <t xml:space="preserve">Automatique </t>
  </si>
  <si>
    <t xml:space="preserve">Manuelle </t>
  </si>
  <si>
    <t xml:space="preserve">Mode d'activation de la purge </t>
  </si>
  <si>
    <t xml:space="preserve">Purge réalisée après chaque administration de traitements vétérinaires ou nutritionnels </t>
  </si>
  <si>
    <t xml:space="preserve">Purge du système </t>
  </si>
  <si>
    <t xml:space="preserve">En cours de lot </t>
  </si>
  <si>
    <t xml:space="preserve">Entretien en cours de lot </t>
  </si>
  <si>
    <t xml:space="preserve">Entretien au VS </t>
  </si>
  <si>
    <t xml:space="preserve">Conception est installation </t>
  </si>
  <si>
    <t xml:space="preserve">Moyen/Long terme </t>
  </si>
  <si>
    <t xml:space="preserve">Court terme </t>
  </si>
  <si>
    <t xml:space="preserve">Prioritaire </t>
  </si>
  <si>
    <t xml:space="preserve">Commentaire </t>
  </si>
  <si>
    <t>Total</t>
  </si>
  <si>
    <t xml:space="preserve">Note </t>
  </si>
  <si>
    <t>Evaluation</t>
  </si>
  <si>
    <t>Volet</t>
  </si>
  <si>
    <t>Plan d'action</t>
  </si>
  <si>
    <t xml:space="preserve">DATE </t>
  </si>
  <si>
    <t xml:space="preserve">&lt; 30 min </t>
  </si>
  <si>
    <t>30 min - 1 heure</t>
  </si>
  <si>
    <t>30 min -1 heure</t>
  </si>
  <si>
    <t xml:space="preserve">case liées </t>
  </si>
  <si>
    <t xml:space="preserve">score </t>
  </si>
  <si>
    <t xml:space="preserve">Cellules liées </t>
  </si>
  <si>
    <t xml:space="preserve">Volume total MESURE du circuit d'eau (L) </t>
  </si>
  <si>
    <t xml:space="preserve">Equipements d'abreuvement </t>
  </si>
  <si>
    <r>
      <t xml:space="preserve">Equipement du </t>
    </r>
    <r>
      <rPr>
        <b/>
        <u/>
        <sz val="16"/>
        <color theme="0"/>
        <rFont val="Calibri"/>
        <family val="2"/>
        <scheme val="minor"/>
      </rPr>
      <t>tableau d'eau</t>
    </r>
  </si>
  <si>
    <t>Pipettes</t>
  </si>
  <si>
    <t>Cloches</t>
  </si>
  <si>
    <t>Abreuvoirs siphoïdes</t>
  </si>
  <si>
    <t>Abreuvoirs avec coupelles</t>
  </si>
  <si>
    <t>Grandes coupelles</t>
  </si>
  <si>
    <t>1 pour 60 animaux</t>
  </si>
  <si>
    <t xml:space="preserve">1 pour 9-15 animaux </t>
  </si>
  <si>
    <t>xx/xx/xx</t>
  </si>
  <si>
    <t xml:space="preserve">Date d'analyse : </t>
  </si>
  <si>
    <t>Base forte : Concentration utilisée (%)</t>
  </si>
  <si>
    <t>Base forte : temps d'action</t>
  </si>
  <si>
    <t>Acide fort : temps d'action</t>
  </si>
  <si>
    <t>12H</t>
  </si>
  <si>
    <t>&lt; 3-4H</t>
  </si>
  <si>
    <t>&gt; A chaque bande</t>
  </si>
  <si>
    <t xml:space="preserve">Dès qu'il est sale </t>
  </si>
  <si>
    <t xml:space="preserve">Désinfection du filtre au vide sanitaire </t>
  </si>
  <si>
    <t xml:space="preserve">Avez-vous déjà … </t>
  </si>
  <si>
    <t xml:space="preserve">Réalisé une observation du biofilm avec une caméra endoscopique </t>
  </si>
  <si>
    <t xml:space="preserve">Réalisation de purges régulières en cours de lot </t>
  </si>
  <si>
    <t>Moins fréquemment</t>
  </si>
  <si>
    <t xml:space="preserve">Moins fréquemment </t>
  </si>
  <si>
    <t xml:space="preserve">Biocides utilisés </t>
  </si>
  <si>
    <t>Fréquence de contrôle</t>
  </si>
  <si>
    <t xml:space="preserve">Fréquence de contrôle </t>
  </si>
  <si>
    <t>Acide fort : Concentration utilisée (%)</t>
  </si>
  <si>
    <t>Acide fort : Utilisation</t>
  </si>
  <si>
    <t>x/x/x</t>
  </si>
  <si>
    <t xml:space="preserve">Cellule de lecture </t>
  </si>
  <si>
    <t xml:space="preserve">Score des cellules </t>
  </si>
  <si>
    <t>Oui séquentielle</t>
  </si>
  <si>
    <t xml:space="preserve">Une ou plusieurs fois
 par semaine </t>
  </si>
  <si>
    <t>Analyses bactériologiques</t>
  </si>
  <si>
    <t>Analyses physico- chimiques</t>
  </si>
  <si>
    <t>Traitements physico-chimiques réalisés avant les traitements bactériologiques ?</t>
  </si>
  <si>
    <t xml:space="preserve">Non  </t>
  </si>
  <si>
    <t>Cellules liées</t>
  </si>
  <si>
    <t xml:space="preserve">Une ou plusieurs 
fois par semaine </t>
  </si>
  <si>
    <t>Age des animaux au prélèvement :</t>
  </si>
  <si>
    <t xml:space="preserve">Diagnostic physico-chimique </t>
  </si>
  <si>
    <t>Diagnostic bactériologique</t>
  </si>
  <si>
    <t xml:space="preserve">Adoucissement </t>
  </si>
  <si>
    <t xml:space="preserve">LEGENDES ET CASES : </t>
  </si>
  <si>
    <t>ENTRETIEN AU VIDE SANITAIRE :</t>
  </si>
  <si>
    <t>CONCEPTION ET INSTALLATION :</t>
  </si>
  <si>
    <t xml:space="preserve">Pompe doseuse servant également à l'administration de biocides </t>
  </si>
  <si>
    <t xml:space="preserve">Rien </t>
  </si>
  <si>
    <r>
      <t>Concentration recommandée  de solution</t>
    </r>
    <r>
      <rPr>
        <b/>
        <u/>
        <sz val="10"/>
        <color theme="7" tint="-0.499984740745262"/>
        <rFont val="Calibri"/>
        <family val="2"/>
        <scheme val="minor"/>
      </rPr>
      <t xml:space="preserve"> basique</t>
    </r>
    <r>
      <rPr>
        <b/>
        <sz val="10"/>
        <color theme="7" tint="-0.499984740745262"/>
        <rFont val="Calibri"/>
        <family val="2"/>
        <scheme val="minor"/>
      </rPr>
      <t xml:space="preserve"> (%)</t>
    </r>
  </si>
  <si>
    <r>
      <t>Concentration recommandée de solution</t>
    </r>
    <r>
      <rPr>
        <b/>
        <u/>
        <sz val="10"/>
        <color theme="7" tint="-0.499984740745262"/>
        <rFont val="Calibri"/>
        <family val="2"/>
        <scheme val="minor"/>
      </rPr>
      <t xml:space="preserve"> acide</t>
    </r>
    <r>
      <rPr>
        <b/>
        <sz val="10"/>
        <color theme="7" tint="-0.499984740745262"/>
        <rFont val="Calibri"/>
        <family val="2"/>
        <scheme val="minor"/>
      </rPr>
      <t xml:space="preserve"> (%)</t>
    </r>
  </si>
  <si>
    <r>
      <t xml:space="preserve">Concentration recommandée de solution </t>
    </r>
    <r>
      <rPr>
        <b/>
        <u/>
        <sz val="10"/>
        <color theme="7" tint="-0.499984740745262"/>
        <rFont val="Calibri"/>
        <family val="2"/>
        <scheme val="minor"/>
      </rPr>
      <t>désinfectant</t>
    </r>
    <r>
      <rPr>
        <b/>
        <sz val="10"/>
        <color theme="7" tint="-0.499984740745262"/>
        <rFont val="Calibri"/>
        <family val="2"/>
        <scheme val="minor"/>
      </rPr>
      <t xml:space="preserve"> (%)</t>
    </r>
  </si>
  <si>
    <r>
      <t xml:space="preserve">Quantité de solution </t>
    </r>
    <r>
      <rPr>
        <b/>
        <u/>
        <sz val="10"/>
        <color rgb="FF996633"/>
        <rFont val="Calibri"/>
        <family val="2"/>
        <scheme val="minor"/>
      </rPr>
      <t>basique</t>
    </r>
    <r>
      <rPr>
        <b/>
        <sz val="10"/>
        <color rgb="FF996633"/>
        <rFont val="Calibri"/>
        <family val="2"/>
        <scheme val="minor"/>
      </rPr>
      <t xml:space="preserve"> (L)</t>
    </r>
  </si>
  <si>
    <r>
      <t xml:space="preserve">Quantité de solution </t>
    </r>
    <r>
      <rPr>
        <b/>
        <u/>
        <sz val="10"/>
        <color rgb="FF996633"/>
        <rFont val="Calibri"/>
        <family val="2"/>
        <scheme val="minor"/>
      </rPr>
      <t>acide</t>
    </r>
    <r>
      <rPr>
        <b/>
        <sz val="10"/>
        <color rgb="FF996633"/>
        <rFont val="Calibri"/>
        <family val="2"/>
        <scheme val="minor"/>
      </rPr>
      <t xml:space="preserve"> (L)</t>
    </r>
  </si>
  <si>
    <r>
      <t xml:space="preserve">Quantité de </t>
    </r>
    <r>
      <rPr>
        <b/>
        <u/>
        <sz val="10"/>
        <color rgb="FF996633"/>
        <rFont val="Calibri"/>
        <family val="2"/>
        <scheme val="minor"/>
      </rPr>
      <t>désinfectant</t>
    </r>
    <r>
      <rPr>
        <b/>
        <sz val="10"/>
        <color rgb="FF996633"/>
        <rFont val="Calibri"/>
        <family val="2"/>
        <scheme val="minor"/>
      </rPr>
      <t xml:space="preserve"> (L)</t>
    </r>
  </si>
  <si>
    <t>Pratique réalisée</t>
  </si>
  <si>
    <t xml:space="preserve">Pratique réalisée </t>
  </si>
  <si>
    <t xml:space="preserve">Une ou plusieurs fois par an </t>
  </si>
  <si>
    <t xml:space="preserve">Une ou plusieurs fois par semaine </t>
  </si>
  <si>
    <t>/17</t>
  </si>
  <si>
    <t xml:space="preserve">Résultats du drnier prélèvement </t>
  </si>
  <si>
    <t xml:space="preserve">Date  :  </t>
  </si>
  <si>
    <t xml:space="preserve">Age des animaux  : </t>
  </si>
  <si>
    <t>Recommandation
(en germes / mL)</t>
  </si>
  <si>
    <r>
      <rPr>
        <b/>
        <sz val="14"/>
        <color theme="1"/>
        <rFont val="Calibri"/>
        <family val="2"/>
      </rPr>
      <t>≤</t>
    </r>
    <r>
      <rPr>
        <b/>
        <sz val="14"/>
        <color theme="1"/>
        <rFont val="Calibri"/>
        <family val="2"/>
        <scheme val="minor"/>
      </rPr>
      <t xml:space="preserve"> 20 pour 1 ml </t>
    </r>
  </si>
  <si>
    <t>DIAGNOSTIC PHYSICO-CHIMIQUE :</t>
  </si>
  <si>
    <r>
      <t xml:space="preserve">Valeur de pH </t>
    </r>
    <r>
      <rPr>
        <u/>
        <sz val="12"/>
        <color theme="9" tint="-0.499984740745262"/>
        <rFont val="Calibri"/>
        <family val="2"/>
        <scheme val="minor"/>
      </rPr>
      <t xml:space="preserve">souhaitée </t>
    </r>
  </si>
  <si>
    <t xml:space="preserve">Une ou plusieurs
 fois par mois </t>
  </si>
  <si>
    <t xml:space="preserve">Une ou plusieurs fois 
par semaine </t>
  </si>
  <si>
    <r>
      <rPr>
        <b/>
        <sz val="12"/>
        <color theme="1"/>
        <rFont val="Calibri"/>
        <family val="2"/>
      </rPr>
      <t>≤</t>
    </r>
    <r>
      <rPr>
        <b/>
        <sz val="12"/>
        <color theme="1"/>
        <rFont val="Calibri"/>
        <family val="2"/>
        <scheme val="minor"/>
      </rPr>
      <t xml:space="preserve"> 0,2 mg/L </t>
    </r>
  </si>
  <si>
    <t xml:space="preserve">5,5-6,5 </t>
  </si>
  <si>
    <t xml:space="preserve">Administration de traitements de l'eau et traitements par l'eau </t>
  </si>
  <si>
    <t>/13</t>
  </si>
  <si>
    <t xml:space="preserve">Bac tampon </t>
  </si>
  <si>
    <t xml:space="preserve">Pompe doseuse  fonctionnelle et spécifique </t>
  </si>
  <si>
    <r>
      <t xml:space="preserve">Administration des produits prophylactiques et vétérinaire 
</t>
    </r>
    <r>
      <rPr>
        <sz val="12"/>
        <color theme="0"/>
        <rFont val="Calibri"/>
        <family val="2"/>
        <scheme val="minor"/>
      </rPr>
      <t>(</t>
    </r>
    <r>
      <rPr>
        <u/>
        <sz val="12"/>
        <color theme="0"/>
        <rFont val="Calibri"/>
        <family val="2"/>
        <scheme val="minor"/>
      </rPr>
      <t xml:space="preserve">UNE SEULE </t>
    </r>
    <r>
      <rPr>
        <i/>
        <u/>
        <sz val="12"/>
        <color theme="0"/>
        <rFont val="Calibri"/>
        <family val="2"/>
        <scheme val="minor"/>
      </rPr>
      <t xml:space="preserve">réponse possible : sélectionner le matériel le plus fréquemment utilisé) </t>
    </r>
  </si>
  <si>
    <t>Choisissez un paramètre</t>
  </si>
  <si>
    <t xml:space="preserve">Désinfectant : Concentration utilisée (%) </t>
  </si>
  <si>
    <t xml:space="preserve">Désinfectant : maintien du produit dans les canalisations jusqu'à l'arrivée des animaux </t>
  </si>
  <si>
    <r>
      <t xml:space="preserve">Fréquence de purge en période de </t>
    </r>
    <r>
      <rPr>
        <b/>
        <sz val="12"/>
        <color rgb="FF002060"/>
        <rFont val="Calibri"/>
        <family val="2"/>
        <scheme val="minor"/>
      </rPr>
      <t>démarrage</t>
    </r>
  </si>
  <si>
    <r>
      <t xml:space="preserve">Fréquence de purge en période de </t>
    </r>
    <r>
      <rPr>
        <b/>
        <sz val="12"/>
        <color rgb="FF002060"/>
        <rFont val="Calibri"/>
        <family val="2"/>
        <scheme val="minor"/>
      </rPr>
      <t xml:space="preserve">croissance </t>
    </r>
  </si>
  <si>
    <r>
      <t xml:space="preserve">Fréquence de purge en période de </t>
    </r>
    <r>
      <rPr>
        <b/>
        <sz val="12"/>
        <color rgb="FF002060"/>
        <rFont val="Calibri"/>
        <family val="2"/>
        <scheme val="minor"/>
      </rPr>
      <t>finition</t>
    </r>
  </si>
  <si>
    <t>/5</t>
  </si>
  <si>
    <t xml:space="preserve">NOM de l'éleveur </t>
  </si>
  <si>
    <t xml:space="preserve">Si bac tampon : </t>
  </si>
  <si>
    <r>
      <t xml:space="preserve">Quantité de chlore </t>
    </r>
    <r>
      <rPr>
        <u/>
        <sz val="14"/>
        <color theme="9" tint="-0.499984740745262"/>
        <rFont val="Calibri"/>
        <family val="2"/>
        <scheme val="minor"/>
      </rPr>
      <t>souhaitée</t>
    </r>
    <r>
      <rPr>
        <sz val="14"/>
        <color theme="9" tint="-0.499984740745262"/>
        <rFont val="Calibri"/>
        <family val="2"/>
        <scheme val="minor"/>
      </rPr>
      <t xml:space="preserve"> en bout de ligne (mg/L)</t>
    </r>
  </si>
  <si>
    <r>
      <t xml:space="preserve">Quantité de chlore </t>
    </r>
    <r>
      <rPr>
        <u/>
        <sz val="14"/>
        <color theme="9" tint="-0.499984740745262"/>
        <rFont val="Calibri"/>
        <family val="2"/>
        <scheme val="minor"/>
      </rPr>
      <t xml:space="preserve">mesurée </t>
    </r>
    <r>
      <rPr>
        <sz val="14"/>
        <color theme="9" tint="-0.499984740745262"/>
        <rFont val="Calibri"/>
        <family val="2"/>
        <scheme val="minor"/>
      </rPr>
      <t>(mg/L)</t>
    </r>
  </si>
  <si>
    <t>Quelle valeur lors de la visite ? (mg/L)</t>
  </si>
  <si>
    <r>
      <t xml:space="preserve">Quantité de peroxyde </t>
    </r>
    <r>
      <rPr>
        <u/>
        <sz val="14"/>
        <color theme="9" tint="-0.499984740745262"/>
        <rFont val="Calibri"/>
        <family val="2"/>
        <scheme val="minor"/>
      </rPr>
      <t xml:space="preserve">souhaité </t>
    </r>
    <r>
      <rPr>
        <sz val="14"/>
        <color theme="9" tint="-0.499984740745262"/>
        <rFont val="Calibri"/>
        <family val="2"/>
        <scheme val="minor"/>
      </rPr>
      <t xml:space="preserve">(mg/L) </t>
    </r>
  </si>
  <si>
    <r>
      <t xml:space="preserve">Potentiel Rédox </t>
    </r>
    <r>
      <rPr>
        <u/>
        <sz val="14"/>
        <color theme="9" tint="-0.499984740745262"/>
        <rFont val="Calibri"/>
        <family val="2"/>
        <scheme val="minor"/>
      </rPr>
      <t>souhaité</t>
    </r>
    <r>
      <rPr>
        <sz val="14"/>
        <color theme="9" tint="-0.499984740745262"/>
        <rFont val="Calibri"/>
        <family val="2"/>
        <scheme val="minor"/>
      </rPr>
      <t xml:space="preserve"> en bout de ligne 
(mV)</t>
    </r>
  </si>
  <si>
    <r>
      <t xml:space="preserve">Potentiel Rédeox </t>
    </r>
    <r>
      <rPr>
        <u/>
        <sz val="14"/>
        <color theme="9" tint="-0.499984740745262"/>
        <rFont val="Calibri"/>
        <family val="2"/>
        <scheme val="minor"/>
      </rPr>
      <t xml:space="preserve">mesuré </t>
    </r>
    <r>
      <rPr>
        <sz val="14"/>
        <color theme="9" tint="-0.499984740745262"/>
        <rFont val="Calibri"/>
        <family val="2"/>
        <scheme val="minor"/>
      </rPr>
      <t>en bout de ligne (mV)</t>
    </r>
  </si>
  <si>
    <t>Déferrisation</t>
  </si>
  <si>
    <t>/9</t>
  </si>
  <si>
    <t>Entretien du matériel</t>
  </si>
  <si>
    <t>Fréquence de nettoyage du filtre</t>
  </si>
  <si>
    <t xml:space="preserve">Maintenance de la pompe ou nettoyage du bac (frotté) </t>
  </si>
  <si>
    <t>Pratiqué le nettoyage choc mécanique air/eau dans les canalisations</t>
  </si>
  <si>
    <t>/19</t>
  </si>
  <si>
    <t xml:space="preserve">3 méthodes pour mesurer le volume des canalisations : </t>
  </si>
  <si>
    <r>
      <t xml:space="preserve">Valeur de dureté (TH) </t>
    </r>
    <r>
      <rPr>
        <u/>
        <sz val="12"/>
        <color theme="9" tint="-0.499984740745262"/>
        <rFont val="Calibri"/>
        <family val="2"/>
        <scheme val="minor"/>
      </rPr>
      <t>souhaitée</t>
    </r>
    <r>
      <rPr>
        <sz val="12"/>
        <color theme="9" tint="-0.499984740745262"/>
        <rFont val="Calibri"/>
        <family val="2"/>
        <scheme val="minor"/>
      </rPr>
      <t xml:space="preserve">  °F</t>
    </r>
  </si>
  <si>
    <r>
      <t xml:space="preserve">Quantité de fer </t>
    </r>
    <r>
      <rPr>
        <u/>
        <sz val="12"/>
        <color theme="9" tint="-0.499984740745262"/>
        <rFont val="Calibri"/>
        <family val="2"/>
        <scheme val="minor"/>
      </rPr>
      <t>souhaitée</t>
    </r>
    <r>
      <rPr>
        <sz val="12"/>
        <color theme="9" tint="-0.499984740745262"/>
        <rFont val="Calibri"/>
        <family val="2"/>
        <scheme val="minor"/>
      </rPr>
      <t xml:space="preserve">  mg/L</t>
    </r>
  </si>
  <si>
    <r>
      <t xml:space="preserve">Quantité de manganèse </t>
    </r>
    <r>
      <rPr>
        <u/>
        <sz val="12"/>
        <color theme="9" tint="-0.499984740745262"/>
        <rFont val="Calibri"/>
        <family val="2"/>
        <scheme val="minor"/>
      </rPr>
      <t>souhaitée</t>
    </r>
    <r>
      <rPr>
        <sz val="12"/>
        <color theme="9" tint="-0.499984740745262"/>
        <rFont val="Calibri"/>
        <family val="2"/>
        <scheme val="minor"/>
      </rPr>
      <t xml:space="preserve">  mg/L</t>
    </r>
  </si>
  <si>
    <t>Au SAS 
(en germes /Vol)</t>
  </si>
  <si>
    <t>Bout de ligne
(en germes / Vol)</t>
  </si>
  <si>
    <t xml:space="preserve">Bactéries anaérobies sulfito-réductrices </t>
  </si>
  <si>
    <t>Recommandations</t>
  </si>
  <si>
    <t>Nb d'abrevoirs totals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</si>
</sst>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
    <numFmt numFmtId="165" formatCode="0.00000"/>
  </numFmts>
  <fonts count="62" x14ac:knownFonts="1">
    <font>
      <sz val="11"/>
      <color theme="1"/>
      <name val="Calibri"/>
      <family val="2"/>
      <scheme val="minor"/>
    </font>
    <font>
      <sz val="11"/>
      <color rgb="FF3F3F76"/>
      <name val="Calibri"/>
      <family val="2"/>
      <scheme val="minor"/>
    </font>
    <font>
      <sz val="11"/>
      <color rgb="FFFF0000"/>
      <name val="Calibri"/>
      <family val="2"/>
      <scheme val="minor"/>
    </font>
    <font>
      <b/>
      <sz val="11"/>
      <color theme="1"/>
      <name val="Calibri"/>
      <family val="2"/>
      <scheme val="minor"/>
    </font>
    <font>
      <b/>
      <sz val="10"/>
      <color theme="1"/>
      <name val="Calibri"/>
      <family val="2"/>
      <scheme val="minor"/>
    </font>
    <font>
      <sz val="10"/>
      <color theme="1"/>
      <name val="Calibri"/>
      <family val="2"/>
      <scheme val="minor"/>
    </font>
    <font>
      <sz val="11"/>
      <color rgb="FF000000"/>
      <name val="Calibri"/>
      <family val="2"/>
      <scheme val="minor"/>
    </font>
    <font>
      <b/>
      <sz val="12"/>
      <color theme="1"/>
      <name val="Calibri"/>
      <family val="2"/>
      <scheme val="minor"/>
    </font>
    <font>
      <sz val="12"/>
      <color theme="1"/>
      <name val="Calibri"/>
      <family val="2"/>
      <scheme val="minor"/>
    </font>
    <font>
      <b/>
      <sz val="12"/>
      <name val="Calibri"/>
      <family val="2"/>
      <scheme val="minor"/>
    </font>
    <font>
      <b/>
      <sz val="16"/>
      <color rgb="FF003399"/>
      <name val="Calibri"/>
      <family val="2"/>
      <scheme val="minor"/>
    </font>
    <font>
      <sz val="8"/>
      <color rgb="FF000000"/>
      <name val="Segoe UI"/>
      <family val="2"/>
    </font>
    <font>
      <sz val="8"/>
      <color theme="1"/>
      <name val="Calibri"/>
      <family val="2"/>
      <scheme val="minor"/>
    </font>
    <font>
      <b/>
      <sz val="8"/>
      <color rgb="FF00B050"/>
      <name val="Calibri"/>
      <family val="2"/>
      <scheme val="minor"/>
    </font>
    <font>
      <sz val="8"/>
      <color rgb="FFFF0000"/>
      <name val="Calibri"/>
      <family val="2"/>
      <scheme val="minor"/>
    </font>
    <font>
      <b/>
      <sz val="8"/>
      <name val="Calibri"/>
      <family val="2"/>
      <scheme val="minor"/>
    </font>
    <font>
      <b/>
      <sz val="8"/>
      <color theme="1"/>
      <name val="Calibri"/>
      <family val="2"/>
      <scheme val="minor"/>
    </font>
    <font>
      <sz val="12"/>
      <name val="Calibri"/>
      <family val="2"/>
      <scheme val="minor"/>
    </font>
    <font>
      <sz val="12"/>
      <color rgb="FFC00000"/>
      <name val="Calibri"/>
      <family val="2"/>
      <scheme val="minor"/>
    </font>
    <font>
      <b/>
      <sz val="12"/>
      <color theme="0"/>
      <name val="Calibri"/>
      <family val="2"/>
      <scheme val="minor"/>
    </font>
    <font>
      <b/>
      <sz val="12"/>
      <color rgb="FFC00000"/>
      <name val="Calibri"/>
      <family val="2"/>
      <scheme val="minor"/>
    </font>
    <font>
      <sz val="10"/>
      <name val="Calibri"/>
      <family val="2"/>
      <scheme val="minor"/>
    </font>
    <font>
      <sz val="11"/>
      <name val="Calibri"/>
      <family val="2"/>
      <scheme val="minor"/>
    </font>
    <font>
      <b/>
      <sz val="12"/>
      <color rgb="FFFF0000"/>
      <name val="Calibri"/>
      <family val="2"/>
      <scheme val="minor"/>
    </font>
    <font>
      <b/>
      <sz val="14"/>
      <color theme="0"/>
      <name val="Calibri"/>
      <family val="2"/>
      <scheme val="minor"/>
    </font>
    <font>
      <b/>
      <sz val="16"/>
      <color theme="0"/>
      <name val="Calibri"/>
      <family val="2"/>
      <scheme val="minor"/>
    </font>
    <font>
      <b/>
      <u/>
      <sz val="16"/>
      <color theme="0"/>
      <name val="Calibri"/>
      <family val="2"/>
      <scheme val="minor"/>
    </font>
    <font>
      <sz val="8"/>
      <color theme="0"/>
      <name val="Calibri"/>
      <family val="2"/>
      <scheme val="minor"/>
    </font>
    <font>
      <b/>
      <sz val="14"/>
      <color theme="9" tint="-0.499984740745262"/>
      <name val="Calibri"/>
      <family val="2"/>
      <scheme val="minor"/>
    </font>
    <font>
      <b/>
      <sz val="11"/>
      <color theme="0"/>
      <name val="Calibri"/>
      <family val="2"/>
      <scheme val="minor"/>
    </font>
    <font>
      <sz val="11"/>
      <color theme="0"/>
      <name val="Calibri"/>
      <family val="2"/>
      <scheme val="minor"/>
    </font>
    <font>
      <b/>
      <sz val="16"/>
      <color theme="1"/>
      <name val="Calibri"/>
      <family val="2"/>
      <scheme val="minor"/>
    </font>
    <font>
      <b/>
      <sz val="11"/>
      <color theme="9" tint="-0.499984740745262"/>
      <name val="Calibri"/>
      <family val="2"/>
      <scheme val="minor"/>
    </font>
    <font>
      <b/>
      <sz val="12"/>
      <color theme="9" tint="-0.499984740745262"/>
      <name val="Calibri"/>
      <family val="2"/>
      <scheme val="minor"/>
    </font>
    <font>
      <sz val="12"/>
      <color rgb="FFFF0000"/>
      <name val="Calibri"/>
      <family val="2"/>
      <scheme val="minor"/>
    </font>
    <font>
      <b/>
      <sz val="10"/>
      <name val="Calibri"/>
      <family val="2"/>
      <scheme val="minor"/>
    </font>
    <font>
      <sz val="12"/>
      <color theme="0"/>
      <name val="Calibri"/>
      <family val="2"/>
      <scheme val="minor"/>
    </font>
    <font>
      <b/>
      <sz val="18"/>
      <color theme="0"/>
      <name val="Calibri"/>
      <family val="2"/>
      <scheme val="minor"/>
    </font>
    <font>
      <b/>
      <sz val="11"/>
      <name val="Calibri"/>
      <family val="2"/>
      <scheme val="minor"/>
    </font>
    <font>
      <b/>
      <sz val="16"/>
      <name val="Calibri"/>
      <family val="2"/>
      <scheme val="minor"/>
    </font>
    <font>
      <sz val="16"/>
      <name val="Calibri"/>
      <family val="2"/>
      <scheme val="minor"/>
    </font>
    <font>
      <b/>
      <sz val="10"/>
      <color theme="7" tint="-0.499984740745262"/>
      <name val="Calibri"/>
      <family val="2"/>
      <scheme val="minor"/>
    </font>
    <font>
      <b/>
      <u/>
      <sz val="10"/>
      <color theme="7" tint="-0.499984740745262"/>
      <name val="Calibri"/>
      <family val="2"/>
      <scheme val="minor"/>
    </font>
    <font>
      <b/>
      <sz val="10"/>
      <color rgb="FF996633"/>
      <name val="Calibri"/>
      <family val="2"/>
      <scheme val="minor"/>
    </font>
    <font>
      <b/>
      <u/>
      <sz val="10"/>
      <color rgb="FF996633"/>
      <name val="Calibri"/>
      <family val="2"/>
      <scheme val="minor"/>
    </font>
    <font>
      <sz val="14"/>
      <color theme="0"/>
      <name val="Calibri"/>
      <family val="2"/>
      <scheme val="minor"/>
    </font>
    <font>
      <sz val="14"/>
      <color theme="1"/>
      <name val="Calibri"/>
      <family val="2"/>
      <scheme val="minor"/>
    </font>
    <font>
      <b/>
      <sz val="14"/>
      <color theme="1"/>
      <name val="Calibri"/>
      <family val="2"/>
      <scheme val="minor"/>
    </font>
    <font>
      <b/>
      <sz val="14"/>
      <color theme="1"/>
      <name val="Calibri"/>
      <family val="2"/>
    </font>
    <font>
      <sz val="12"/>
      <color rgb="FF002060"/>
      <name val="Calibri"/>
      <family val="2"/>
      <scheme val="minor"/>
    </font>
    <font>
      <sz val="14"/>
      <color theme="9" tint="-0.499984740745262"/>
      <name val="Calibri"/>
      <family val="2"/>
      <scheme val="minor"/>
    </font>
    <font>
      <u/>
      <sz val="14"/>
      <color theme="9" tint="-0.499984740745262"/>
      <name val="Calibri"/>
      <family val="2"/>
      <scheme val="minor"/>
    </font>
    <font>
      <sz val="12"/>
      <color theme="9" tint="-0.499984740745262"/>
      <name val="Calibri"/>
      <family val="2"/>
      <scheme val="minor"/>
    </font>
    <font>
      <u/>
      <sz val="12"/>
      <color theme="9" tint="-0.499984740745262"/>
      <name val="Calibri"/>
      <family val="2"/>
      <scheme val="minor"/>
    </font>
    <font>
      <b/>
      <sz val="12"/>
      <color theme="1"/>
      <name val="Calibri"/>
      <family val="2"/>
    </font>
    <font>
      <i/>
      <u/>
      <sz val="12"/>
      <color theme="0"/>
      <name val="Calibri"/>
      <family val="2"/>
      <scheme val="minor"/>
    </font>
    <font>
      <u/>
      <sz val="12"/>
      <color theme="0"/>
      <name val="Calibri"/>
      <family val="2"/>
      <scheme val="minor"/>
    </font>
    <font>
      <b/>
      <sz val="12"/>
      <color rgb="FF002060"/>
      <name val="Calibri"/>
      <family val="2"/>
      <scheme val="minor"/>
    </font>
    <font>
      <b/>
      <sz val="10"/>
      <color theme="0"/>
      <name val="Calibri"/>
      <family val="2"/>
      <scheme val="minor"/>
    </font>
    <font>
      <sz val="16"/>
      <color theme="1"/>
      <name val="Calibri"/>
      <family val="2"/>
      <scheme val="minor"/>
    </font>
    <font>
      <b/>
      <sz val="16"/>
      <color rgb="FF00759E"/>
      <name val="Calibri"/>
      <family val="2"/>
      <scheme val="minor"/>
    </font>
    <font>
      <sz val="10"/>
      <color theme="0"/>
      <name val="Calibri"/>
      <family val="2"/>
      <scheme val="minor"/>
    </font>
  </fonts>
  <fills count="24">
    <fill>
      <patternFill patternType="none"/>
    </fill>
    <fill>
      <patternFill patternType="gray125"/>
    </fill>
    <fill>
      <patternFill patternType="solid">
        <fgColor rgb="FFFFCC99"/>
      </patternFill>
    </fill>
    <fill>
      <patternFill patternType="solid">
        <fgColor theme="9" tint="0.59999389629810485"/>
        <bgColor indexed="64"/>
      </patternFill>
    </fill>
    <fill>
      <patternFill patternType="solid">
        <fgColor theme="0" tint="-0.14999847407452621"/>
        <bgColor indexed="64"/>
      </patternFill>
    </fill>
    <fill>
      <patternFill patternType="solid">
        <fgColor rgb="FFFFD9B3"/>
        <bgColor indexed="64"/>
      </patternFill>
    </fill>
    <fill>
      <patternFill patternType="solid">
        <fgColor theme="4" tint="0.59999389629810485"/>
        <bgColor indexed="64"/>
      </patternFill>
    </fill>
    <fill>
      <patternFill patternType="solid">
        <fgColor theme="0"/>
        <bgColor indexed="64"/>
      </patternFill>
    </fill>
    <fill>
      <patternFill patternType="solid">
        <fgColor theme="5" tint="0.79998168889431442"/>
        <bgColor indexed="64"/>
      </patternFill>
    </fill>
    <fill>
      <patternFill patternType="solid">
        <fgColor theme="7" tint="0.39997558519241921"/>
        <bgColor indexed="64"/>
      </patternFill>
    </fill>
    <fill>
      <patternFill patternType="solid">
        <fgColor theme="7" tint="-0.499984740745262"/>
        <bgColor indexed="64"/>
      </patternFill>
    </fill>
    <fill>
      <patternFill patternType="solid">
        <fgColor rgb="FFFFB7B7"/>
        <bgColor indexed="64"/>
      </patternFill>
    </fill>
    <fill>
      <patternFill patternType="solid">
        <fgColor rgb="FFC00000"/>
        <bgColor indexed="64"/>
      </patternFill>
    </fill>
    <fill>
      <patternFill patternType="solid">
        <fgColor theme="9" tint="0.79998168889431442"/>
        <bgColor indexed="64"/>
      </patternFill>
    </fill>
    <fill>
      <patternFill patternType="solid">
        <fgColor theme="5"/>
        <bgColor indexed="64"/>
      </patternFill>
    </fill>
    <fill>
      <patternFill patternType="solid">
        <fgColor rgb="FFFF7C80"/>
        <bgColor indexed="64"/>
      </patternFill>
    </fill>
    <fill>
      <patternFill patternType="solid">
        <fgColor theme="4" tint="-0.249977111117893"/>
        <bgColor indexed="64"/>
      </patternFill>
    </fill>
    <fill>
      <patternFill patternType="solid">
        <fgColor theme="4" tint="0.39997558519241921"/>
        <bgColor indexed="64"/>
      </patternFill>
    </fill>
    <fill>
      <patternFill patternType="solid">
        <fgColor rgb="FF0070C0"/>
        <bgColor indexed="64"/>
      </patternFill>
    </fill>
    <fill>
      <patternFill patternType="solid">
        <fgColor theme="9" tint="-0.499984740745262"/>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rgb="FFFF7171"/>
        <bgColor indexed="64"/>
      </patternFill>
    </fill>
    <fill>
      <patternFill patternType="solid">
        <fgColor rgb="FFD1F3FF"/>
        <bgColor indexed="64"/>
      </patternFill>
    </fill>
  </fills>
  <borders count="68">
    <border>
      <left/>
      <right/>
      <top/>
      <bottom/>
      <diagonal/>
    </border>
    <border>
      <left style="thin">
        <color rgb="FF7F7F7F"/>
      </left>
      <right style="thin">
        <color rgb="FF7F7F7F"/>
      </right>
      <top style="thin">
        <color rgb="FF7F7F7F"/>
      </top>
      <bottom style="thin">
        <color rgb="FF7F7F7F"/>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style="medium">
        <color indexed="64"/>
      </left>
      <right/>
      <top/>
      <bottom/>
      <diagonal/>
    </border>
    <border>
      <left style="medium">
        <color indexed="64"/>
      </left>
      <right/>
      <top style="medium">
        <color indexed="64"/>
      </top>
      <bottom/>
      <diagonal/>
    </border>
    <border>
      <left/>
      <right style="medium">
        <color indexed="64"/>
      </right>
      <top/>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right style="thin">
        <color indexed="64"/>
      </right>
      <top style="thin">
        <color indexed="64"/>
      </top>
      <bottom style="medium">
        <color indexed="64"/>
      </bottom>
      <diagonal/>
    </border>
    <border>
      <left/>
      <right/>
      <top/>
      <bottom style="medium">
        <color indexed="64"/>
      </bottom>
      <diagonal/>
    </border>
    <border>
      <left style="medium">
        <color indexed="64"/>
      </left>
      <right style="thin">
        <color indexed="64"/>
      </right>
      <top/>
      <bottom/>
      <diagonal/>
    </border>
    <border>
      <left/>
      <right style="thin">
        <color indexed="64"/>
      </right>
      <top style="thin">
        <color indexed="64"/>
      </top>
      <bottom style="thin">
        <color indexed="64"/>
      </bottom>
      <diagonal/>
    </border>
    <border>
      <left style="medium">
        <color indexed="64"/>
      </left>
      <right style="thin">
        <color indexed="64"/>
      </right>
      <top/>
      <bottom style="medium">
        <color indexed="64"/>
      </bottom>
      <diagonal/>
    </border>
    <border>
      <left/>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thin">
        <color indexed="64"/>
      </top>
      <bottom/>
      <diagonal/>
    </border>
    <border>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medium">
        <color indexed="64"/>
      </right>
      <top/>
      <bottom/>
      <diagonal/>
    </border>
    <border>
      <left/>
      <right style="medium">
        <color indexed="64"/>
      </right>
      <top style="medium">
        <color indexed="64"/>
      </top>
      <bottom/>
      <diagonal/>
    </border>
    <border>
      <left style="thin">
        <color indexed="64"/>
      </left>
      <right style="thin">
        <color indexed="64"/>
      </right>
      <top style="thin">
        <color indexed="64"/>
      </top>
      <bottom/>
      <diagonal/>
    </border>
    <border>
      <left style="thin">
        <color indexed="64"/>
      </left>
      <right/>
      <top style="medium">
        <color indexed="64"/>
      </top>
      <bottom style="medium">
        <color indexed="64"/>
      </bottom>
      <diagonal/>
    </border>
    <border>
      <left/>
      <right/>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style="thin">
        <color indexed="64"/>
      </right>
      <top style="thin">
        <color indexed="64"/>
      </top>
      <bottom/>
      <diagonal/>
    </border>
    <border>
      <left/>
      <right style="thin">
        <color indexed="64"/>
      </right>
      <top/>
      <bottom/>
      <diagonal/>
    </border>
    <border>
      <left style="medium">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diagonal/>
    </border>
    <border>
      <left/>
      <right style="medium">
        <color indexed="64"/>
      </right>
      <top style="medium">
        <color indexed="64"/>
      </top>
      <bottom style="thin">
        <color indexed="64"/>
      </bottom>
      <diagonal/>
    </border>
  </borders>
  <cellStyleXfs count="2">
    <xf numFmtId="0" fontId="0" fillId="0" borderId="0"/>
    <xf numFmtId="0" fontId="1" fillId="2" borderId="1" applyNumberFormat="0" applyAlignment="0" applyProtection="0"/>
  </cellStyleXfs>
  <cellXfs count="457">
    <xf numFmtId="0" fontId="0" fillId="0" borderId="0" xfId="0"/>
    <xf numFmtId="0" fontId="5" fillId="0" borderId="0" xfId="0" applyFont="1" applyFill="1"/>
    <xf numFmtId="0" fontId="5" fillId="0" borderId="0" xfId="0" applyFont="1"/>
    <xf numFmtId="0" fontId="6" fillId="0" borderId="0" xfId="0" applyFont="1" applyAlignment="1">
      <alignment horizontal="left" vertical="center" readingOrder="1"/>
    </xf>
    <xf numFmtId="0" fontId="5" fillId="0" borderId="0" xfId="0" applyFont="1" applyBorder="1" applyAlignment="1">
      <alignment wrapText="1"/>
    </xf>
    <xf numFmtId="0" fontId="4" fillId="0" borderId="0" xfId="0" applyFont="1" applyBorder="1" applyAlignment="1">
      <alignment horizontal="center" wrapText="1"/>
    </xf>
    <xf numFmtId="0" fontId="5" fillId="4" borderId="0" xfId="0" applyFont="1" applyFill="1"/>
    <xf numFmtId="0" fontId="5" fillId="0" borderId="0" xfId="0" applyFont="1" applyBorder="1"/>
    <xf numFmtId="0" fontId="5" fillId="0" borderId="4" xfId="0" applyFont="1" applyBorder="1"/>
    <xf numFmtId="0" fontId="5" fillId="5" borderId="0" xfId="0" applyFont="1" applyFill="1"/>
    <xf numFmtId="0" fontId="0" fillId="0" borderId="4" xfId="0" applyBorder="1" applyProtection="1">
      <protection locked="0"/>
    </xf>
    <xf numFmtId="0" fontId="7" fillId="0" borderId="4" xfId="0" applyFont="1" applyFill="1" applyBorder="1" applyAlignment="1" applyProtection="1">
      <alignment horizontal="center"/>
      <protection locked="0"/>
    </xf>
    <xf numFmtId="0" fontId="8" fillId="0" borderId="4" xfId="0" applyFont="1" applyFill="1" applyBorder="1" applyProtection="1">
      <protection locked="0"/>
    </xf>
    <xf numFmtId="0" fontId="8" fillId="7" borderId="4" xfId="0" applyFont="1" applyFill="1" applyBorder="1" applyProtection="1">
      <protection locked="0"/>
    </xf>
    <xf numFmtId="3" fontId="8" fillId="0" borderId="4" xfId="0" applyNumberFormat="1" applyFont="1" applyFill="1" applyBorder="1" applyAlignment="1" applyProtection="1">
      <alignment horizontal="center" vertical="center"/>
      <protection locked="0"/>
    </xf>
    <xf numFmtId="0" fontId="8" fillId="8" borderId="4" xfId="0" applyFont="1" applyFill="1" applyBorder="1" applyProtection="1">
      <protection locked="0"/>
    </xf>
    <xf numFmtId="0" fontId="0" fillId="0" borderId="4" xfId="0" applyBorder="1" applyAlignment="1" applyProtection="1">
      <alignment horizontal="center" vertical="center"/>
      <protection locked="0"/>
    </xf>
    <xf numFmtId="0" fontId="0" fillId="7" borderId="4" xfId="0" applyFill="1" applyBorder="1" applyAlignment="1" applyProtection="1">
      <alignment horizontal="center" vertical="center"/>
      <protection locked="0"/>
    </xf>
    <xf numFmtId="0" fontId="3" fillId="7" borderId="4" xfId="0" applyFont="1" applyFill="1" applyBorder="1" applyAlignment="1" applyProtection="1">
      <alignment horizontal="center" vertical="center"/>
      <protection locked="0"/>
    </xf>
    <xf numFmtId="0" fontId="12" fillId="0" borderId="0" xfId="0" applyFont="1"/>
    <xf numFmtId="0" fontId="13" fillId="0" borderId="0" xfId="0" applyFont="1"/>
    <xf numFmtId="0" fontId="14" fillId="0" borderId="0" xfId="0" applyFont="1" applyAlignment="1">
      <alignment wrapText="1"/>
    </xf>
    <xf numFmtId="0" fontId="12" fillId="0" borderId="0" xfId="0" applyFont="1" applyFill="1"/>
    <xf numFmtId="0" fontId="14" fillId="0" borderId="0" xfId="1" applyFont="1" applyFill="1" applyBorder="1"/>
    <xf numFmtId="164" fontId="16" fillId="4" borderId="19" xfId="0" applyNumberFormat="1" applyFont="1" applyFill="1" applyBorder="1" applyAlignment="1">
      <alignment horizontal="center"/>
    </xf>
    <xf numFmtId="165" fontId="15" fillId="4" borderId="20" xfId="1" applyNumberFormat="1" applyFont="1" applyFill="1" applyBorder="1" applyAlignment="1">
      <alignment horizontal="center"/>
    </xf>
    <xf numFmtId="0" fontId="15" fillId="0" borderId="20" xfId="1" applyFont="1" applyFill="1" applyBorder="1" applyAlignment="1" applyProtection="1">
      <alignment horizontal="center"/>
      <protection locked="0"/>
    </xf>
    <xf numFmtId="0" fontId="12" fillId="0" borderId="0" xfId="0" applyFont="1" applyAlignment="1"/>
    <xf numFmtId="0" fontId="14" fillId="0" borderId="0" xfId="0" applyFont="1"/>
    <xf numFmtId="0" fontId="12" fillId="7" borderId="0" xfId="0" applyFont="1" applyFill="1"/>
    <xf numFmtId="0" fontId="12" fillId="0" borderId="0" xfId="0" applyFont="1" applyBorder="1"/>
    <xf numFmtId="0" fontId="14" fillId="0" borderId="0" xfId="0" applyFont="1" applyBorder="1" applyAlignment="1">
      <alignment wrapText="1"/>
    </xf>
    <xf numFmtId="0" fontId="2" fillId="0" borderId="0" xfId="0" applyFont="1"/>
    <xf numFmtId="0" fontId="17" fillId="0" borderId="20" xfId="0" applyFont="1" applyBorder="1" applyAlignment="1" applyProtection="1">
      <alignment horizontal="center" vertical="center"/>
      <protection locked="0"/>
    </xf>
    <xf numFmtId="0" fontId="17" fillId="0" borderId="33" xfId="0" applyFont="1" applyBorder="1" applyAlignment="1" applyProtection="1">
      <alignment horizontal="center" vertical="center"/>
      <protection locked="0"/>
    </xf>
    <xf numFmtId="0" fontId="17" fillId="0" borderId="33" xfId="0" applyFont="1" applyBorder="1" applyAlignment="1" applyProtection="1">
      <alignment horizontal="center" vertical="center" wrapText="1"/>
      <protection locked="0"/>
    </xf>
    <xf numFmtId="0" fontId="17" fillId="0" borderId="28" xfId="0" applyFont="1" applyBorder="1" applyAlignment="1" applyProtection="1">
      <alignment horizontal="center" vertical="center"/>
      <protection locked="0"/>
    </xf>
    <xf numFmtId="0" fontId="17" fillId="0" borderId="29" xfId="0" applyFont="1" applyBorder="1" applyAlignment="1" applyProtection="1">
      <alignment horizontal="center" vertical="center"/>
      <protection locked="0"/>
    </xf>
    <xf numFmtId="0" fontId="0" fillId="0" borderId="0" xfId="0" applyFont="1"/>
    <xf numFmtId="0" fontId="22" fillId="0" borderId="0" xfId="0" applyFont="1"/>
    <xf numFmtId="0" fontId="21" fillId="0" borderId="4" xfId="0" applyFont="1" applyBorder="1" applyAlignment="1" applyProtection="1">
      <alignment horizontal="center" vertical="center"/>
      <protection locked="0"/>
    </xf>
    <xf numFmtId="0" fontId="21" fillId="0" borderId="33" xfId="0" applyFont="1" applyBorder="1" applyAlignment="1" applyProtection="1">
      <alignment horizontal="center" vertical="center"/>
      <protection locked="0"/>
    </xf>
    <xf numFmtId="0" fontId="8" fillId="0" borderId="29" xfId="0" applyFont="1" applyBorder="1" applyAlignment="1" applyProtection="1">
      <alignment horizontal="center" vertical="center"/>
      <protection locked="0"/>
    </xf>
    <xf numFmtId="0" fontId="8" fillId="0" borderId="49" xfId="0" applyFont="1" applyBorder="1" applyAlignment="1" applyProtection="1">
      <alignment horizontal="center" vertical="center"/>
      <protection locked="0"/>
    </xf>
    <xf numFmtId="0" fontId="17" fillId="7" borderId="33" xfId="0" applyFont="1" applyFill="1" applyBorder="1" applyAlignment="1" applyProtection="1">
      <alignment horizontal="center" vertical="center"/>
      <protection locked="0"/>
    </xf>
    <xf numFmtId="0" fontId="8" fillId="7" borderId="4" xfId="0" applyFont="1" applyFill="1" applyBorder="1" applyAlignment="1" applyProtection="1">
      <alignment horizontal="center" vertical="center"/>
      <protection locked="0"/>
    </xf>
    <xf numFmtId="0" fontId="8" fillId="0" borderId="33" xfId="0" applyFont="1" applyBorder="1" applyAlignment="1" applyProtection="1">
      <alignment horizontal="center"/>
      <protection locked="0"/>
    </xf>
    <xf numFmtId="0" fontId="8" fillId="0" borderId="4" xfId="0" applyFont="1" applyBorder="1" applyAlignment="1" applyProtection="1">
      <alignment horizontal="center"/>
      <protection locked="0"/>
    </xf>
    <xf numFmtId="0" fontId="8" fillId="0" borderId="33" xfId="0" applyFont="1" applyFill="1" applyBorder="1" applyAlignment="1" applyProtection="1">
      <alignment horizontal="center"/>
      <protection locked="0"/>
    </xf>
    <xf numFmtId="0" fontId="8" fillId="0" borderId="30" xfId="0" applyFont="1" applyBorder="1" applyAlignment="1" applyProtection="1">
      <alignment horizontal="center"/>
      <protection locked="0"/>
    </xf>
    <xf numFmtId="0" fontId="8" fillId="0" borderId="47" xfId="0" applyFont="1" applyBorder="1" applyAlignment="1" applyProtection="1">
      <alignment horizontal="center"/>
      <protection locked="0"/>
    </xf>
    <xf numFmtId="0" fontId="8" fillId="0" borderId="29" xfId="0" applyFont="1" applyBorder="1" applyAlignment="1" applyProtection="1">
      <alignment horizontal="center"/>
      <protection locked="0"/>
    </xf>
    <xf numFmtId="0" fontId="8" fillId="0" borderId="49" xfId="0" applyFont="1" applyBorder="1" applyAlignment="1" applyProtection="1">
      <alignment horizontal="center"/>
      <protection locked="0"/>
    </xf>
    <xf numFmtId="0" fontId="17" fillId="0" borderId="20" xfId="0" applyFont="1" applyFill="1" applyBorder="1" applyAlignment="1" applyProtection="1">
      <alignment horizontal="center" vertical="center"/>
      <protection locked="0"/>
    </xf>
    <xf numFmtId="0" fontId="0" fillId="16" borderId="0" xfId="0" applyFill="1"/>
    <xf numFmtId="0" fontId="19" fillId="16" borderId="21" xfId="0" applyFont="1" applyFill="1" applyBorder="1" applyAlignment="1" applyProtection="1">
      <alignment horizontal="center" vertical="center"/>
      <protection locked="0"/>
    </xf>
    <xf numFmtId="0" fontId="27" fillId="0" borderId="0" xfId="0" applyFont="1"/>
    <xf numFmtId="0" fontId="24" fillId="16" borderId="21" xfId="0" applyFont="1" applyFill="1" applyBorder="1" applyAlignment="1">
      <alignment horizontal="center"/>
    </xf>
    <xf numFmtId="0" fontId="24" fillId="16" borderId="0" xfId="0" applyFont="1" applyFill="1"/>
    <xf numFmtId="0" fontId="8" fillId="0" borderId="45" xfId="0" applyFont="1" applyBorder="1" applyAlignment="1" applyProtection="1">
      <alignment horizontal="center"/>
      <protection locked="0"/>
    </xf>
    <xf numFmtId="0" fontId="8" fillId="0" borderId="57" xfId="0" applyFont="1" applyBorder="1" applyAlignment="1" applyProtection="1">
      <alignment horizontal="center"/>
      <protection locked="0"/>
    </xf>
    <xf numFmtId="0" fontId="30" fillId="0" borderId="0" xfId="0" applyFont="1"/>
    <xf numFmtId="0" fontId="21" fillId="0" borderId="4" xfId="0" applyFont="1" applyBorder="1" applyAlignment="1" applyProtection="1">
      <alignment horizontal="center" vertical="center" wrapText="1"/>
      <protection locked="0"/>
    </xf>
    <xf numFmtId="0" fontId="29" fillId="0" borderId="0" xfId="0" applyFont="1"/>
    <xf numFmtId="0" fontId="24" fillId="16" borderId="0" xfId="0" applyFont="1" applyFill="1" applyBorder="1" applyAlignment="1" applyProtection="1">
      <alignment horizontal="left" vertical="center"/>
      <protection locked="0"/>
    </xf>
    <xf numFmtId="0" fontId="23" fillId="0" borderId="0" xfId="0" applyFont="1" applyBorder="1" applyAlignment="1">
      <alignment horizontal="center" vertical="center" wrapText="1"/>
    </xf>
    <xf numFmtId="0" fontId="0" fillId="0" borderId="0" xfId="0" applyBorder="1"/>
    <xf numFmtId="0" fontId="33" fillId="7" borderId="6" xfId="0" applyFont="1" applyFill="1" applyBorder="1" applyAlignment="1">
      <alignment horizontal="center" vertical="center" wrapText="1"/>
    </xf>
    <xf numFmtId="0" fontId="8" fillId="7" borderId="0" xfId="0" applyFont="1" applyFill="1" applyBorder="1" applyAlignment="1">
      <alignment horizontal="left"/>
    </xf>
    <xf numFmtId="0" fontId="0" fillId="19" borderId="0" xfId="0" applyFill="1"/>
    <xf numFmtId="0" fontId="19" fillId="19" borderId="0" xfId="0" applyFont="1" applyFill="1"/>
    <xf numFmtId="0" fontId="19" fillId="19" borderId="21" xfId="0" applyFont="1" applyFill="1" applyBorder="1" applyAlignment="1">
      <alignment horizontal="center"/>
    </xf>
    <xf numFmtId="0" fontId="30" fillId="19" borderId="0" xfId="0" applyFont="1" applyFill="1"/>
    <xf numFmtId="0" fontId="34" fillId="7" borderId="0" xfId="0" applyFont="1" applyFill="1" applyBorder="1" applyAlignment="1">
      <alignment horizontal="center" wrapText="1"/>
    </xf>
    <xf numFmtId="0" fontId="25" fillId="19" borderId="0" xfId="0" applyFont="1" applyFill="1"/>
    <xf numFmtId="0" fontId="25" fillId="19" borderId="21" xfId="0" applyFont="1" applyFill="1" applyBorder="1" applyAlignment="1">
      <alignment horizontal="center"/>
    </xf>
    <xf numFmtId="0" fontId="17" fillId="0" borderId="63" xfId="0" applyFont="1" applyBorder="1" applyAlignment="1" applyProtection="1">
      <alignment horizontal="center"/>
      <protection locked="0"/>
    </xf>
    <xf numFmtId="0" fontId="17" fillId="0" borderId="55" xfId="0" applyFont="1" applyBorder="1" applyAlignment="1" applyProtection="1">
      <alignment horizontal="center"/>
      <protection locked="0"/>
    </xf>
    <xf numFmtId="0" fontId="17" fillId="0" borderId="0" xfId="0" applyFont="1" applyBorder="1" applyAlignment="1" applyProtection="1">
      <alignment horizontal="center" wrapText="1"/>
      <protection locked="0"/>
    </xf>
    <xf numFmtId="0" fontId="17" fillId="0" borderId="59" xfId="0" applyFont="1" applyBorder="1" applyAlignment="1" applyProtection="1">
      <alignment horizontal="center"/>
      <protection locked="0"/>
    </xf>
    <xf numFmtId="0" fontId="17" fillId="0" borderId="54" xfId="0" applyFont="1" applyBorder="1" applyAlignment="1" applyProtection="1">
      <alignment horizontal="center" vertical="center" wrapText="1"/>
      <protection locked="0"/>
    </xf>
    <xf numFmtId="0" fontId="17" fillId="0" borderId="8" xfId="0" applyFont="1" applyBorder="1" applyAlignment="1" applyProtection="1">
      <alignment horizontal="center"/>
      <protection locked="0"/>
    </xf>
    <xf numFmtId="0" fontId="8" fillId="7" borderId="61" xfId="0" applyFont="1" applyFill="1" applyBorder="1" applyProtection="1">
      <protection locked="0"/>
    </xf>
    <xf numFmtId="0" fontId="3" fillId="6" borderId="6" xfId="0" applyFont="1" applyFill="1" applyBorder="1" applyAlignment="1">
      <alignment vertical="center"/>
    </xf>
    <xf numFmtId="0" fontId="3" fillId="6" borderId="5" xfId="0" applyFont="1" applyFill="1" applyBorder="1" applyAlignment="1">
      <alignment vertical="center"/>
    </xf>
    <xf numFmtId="0" fontId="9" fillId="6" borderId="7" xfId="0" applyFont="1" applyFill="1" applyBorder="1" applyAlignment="1">
      <alignment vertical="center"/>
    </xf>
    <xf numFmtId="0" fontId="9" fillId="6" borderId="6" xfId="0" applyFont="1" applyFill="1" applyBorder="1" applyAlignment="1">
      <alignment vertical="center"/>
    </xf>
    <xf numFmtId="0" fontId="7" fillId="6" borderId="6" xfId="0" applyFont="1" applyFill="1" applyBorder="1" applyAlignment="1">
      <alignment vertical="center"/>
    </xf>
    <xf numFmtId="0" fontId="41" fillId="9" borderId="3" xfId="1" applyFont="1" applyFill="1" applyBorder="1" applyAlignment="1">
      <alignment vertical="center"/>
    </xf>
    <xf numFmtId="0" fontId="21" fillId="0" borderId="29" xfId="1" applyFont="1" applyFill="1" applyBorder="1" applyAlignment="1" applyProtection="1">
      <alignment horizontal="center"/>
      <protection locked="0"/>
    </xf>
    <xf numFmtId="0" fontId="21" fillId="0" borderId="28" xfId="1" applyFont="1" applyFill="1" applyBorder="1" applyAlignment="1" applyProtection="1">
      <alignment horizontal="center"/>
      <protection locked="0"/>
    </xf>
    <xf numFmtId="0" fontId="41" fillId="9" borderId="27" xfId="1" applyFont="1" applyFill="1" applyBorder="1" applyAlignment="1">
      <alignment vertical="center"/>
    </xf>
    <xf numFmtId="0" fontId="41" fillId="9" borderId="6" xfId="1" applyFont="1" applyFill="1" applyBorder="1" applyAlignment="1">
      <alignment vertical="center"/>
    </xf>
    <xf numFmtId="0" fontId="41" fillId="9" borderId="24" xfId="1" applyFont="1" applyFill="1" applyBorder="1" applyAlignment="1">
      <alignment vertical="center"/>
    </xf>
    <xf numFmtId="0" fontId="21" fillId="7" borderId="21" xfId="1" applyFont="1" applyFill="1" applyBorder="1" applyAlignment="1" applyProtection="1">
      <alignment horizontal="center" vertical="center"/>
      <protection locked="0"/>
    </xf>
    <xf numFmtId="0" fontId="41" fillId="9" borderId="23" xfId="1" applyFont="1" applyFill="1" applyBorder="1" applyAlignment="1">
      <alignment vertical="center"/>
    </xf>
    <xf numFmtId="0" fontId="41" fillId="9" borderId="22" xfId="1" applyFont="1" applyFill="1" applyBorder="1" applyAlignment="1">
      <alignment vertical="center"/>
    </xf>
    <xf numFmtId="0" fontId="41" fillId="9" borderId="17" xfId="1" applyFont="1" applyFill="1" applyBorder="1" applyAlignment="1">
      <alignment vertical="center"/>
    </xf>
    <xf numFmtId="0" fontId="41" fillId="9" borderId="14" xfId="1" applyFont="1" applyFill="1" applyBorder="1" applyAlignment="1">
      <alignment vertical="center"/>
    </xf>
    <xf numFmtId="0" fontId="43" fillId="9" borderId="17" xfId="1" applyFont="1" applyFill="1" applyBorder="1" applyAlignment="1">
      <alignment vertical="center"/>
    </xf>
    <xf numFmtId="0" fontId="43" fillId="9" borderId="14" xfId="1" applyFont="1" applyFill="1" applyBorder="1" applyAlignment="1">
      <alignment vertical="center"/>
    </xf>
    <xf numFmtId="0" fontId="9" fillId="0" borderId="0" xfId="0" applyFont="1" applyFill="1" applyBorder="1" applyAlignment="1"/>
    <xf numFmtId="0" fontId="17" fillId="0" borderId="0" xfId="0" applyFont="1" applyFill="1" applyBorder="1" applyAlignment="1" applyProtection="1">
      <alignment horizontal="center" wrapText="1"/>
      <protection locked="0"/>
    </xf>
    <xf numFmtId="0" fontId="46" fillId="0" borderId="50" xfId="0" applyFont="1" applyBorder="1" applyAlignment="1" applyProtection="1">
      <alignment horizontal="center" vertical="center"/>
      <protection locked="0"/>
    </xf>
    <xf numFmtId="0" fontId="46" fillId="0" borderId="40" xfId="0" applyFont="1" applyBorder="1" applyAlignment="1" applyProtection="1">
      <alignment horizontal="center" vertical="center"/>
      <protection locked="0"/>
    </xf>
    <xf numFmtId="0" fontId="46" fillId="0" borderId="57" xfId="0" applyFont="1" applyBorder="1" applyAlignment="1" applyProtection="1">
      <alignment horizontal="center"/>
      <protection locked="0"/>
    </xf>
    <xf numFmtId="0" fontId="46" fillId="0" borderId="36" xfId="0" applyFont="1" applyBorder="1" applyAlignment="1" applyProtection="1">
      <alignment horizontal="center"/>
    </xf>
    <xf numFmtId="0" fontId="28" fillId="3" borderId="60" xfId="0" applyFont="1" applyFill="1" applyBorder="1" applyAlignment="1">
      <alignment horizontal="center" wrapText="1"/>
    </xf>
    <xf numFmtId="0" fontId="46" fillId="0" borderId="16" xfId="0" applyFont="1" applyBorder="1" applyAlignment="1">
      <alignment horizontal="left"/>
    </xf>
    <xf numFmtId="0" fontId="46" fillId="0" borderId="35" xfId="0" applyFont="1" applyBorder="1" applyAlignment="1">
      <alignment horizontal="left"/>
    </xf>
    <xf numFmtId="0" fontId="46" fillId="0" borderId="33" xfId="0" applyFont="1" applyBorder="1" applyAlignment="1">
      <alignment horizontal="left"/>
    </xf>
    <xf numFmtId="0" fontId="46" fillId="7" borderId="4" xfId="0" applyFont="1" applyFill="1" applyBorder="1"/>
    <xf numFmtId="0" fontId="46" fillId="7" borderId="16" xfId="0" applyFont="1" applyFill="1" applyBorder="1"/>
    <xf numFmtId="0" fontId="47" fillId="7" borderId="20" xfId="0" applyFont="1" applyFill="1" applyBorder="1" applyAlignment="1">
      <alignment horizontal="right"/>
    </xf>
    <xf numFmtId="0" fontId="46" fillId="0" borderId="16" xfId="0" applyFont="1" applyFill="1" applyBorder="1" applyAlignment="1">
      <alignment horizontal="left"/>
    </xf>
    <xf numFmtId="0" fontId="46" fillId="0" borderId="35" xfId="0" applyFont="1" applyFill="1" applyBorder="1" applyAlignment="1">
      <alignment horizontal="left"/>
    </xf>
    <xf numFmtId="0" fontId="46" fillId="0" borderId="33" xfId="0" applyFont="1" applyFill="1" applyBorder="1" applyAlignment="1">
      <alignment horizontal="left"/>
    </xf>
    <xf numFmtId="0" fontId="46" fillId="0" borderId="13" xfId="0" applyFont="1" applyFill="1" applyBorder="1" applyAlignment="1">
      <alignment horizontal="left"/>
    </xf>
    <xf numFmtId="0" fontId="46" fillId="0" borderId="48" xfId="0" applyFont="1" applyFill="1" applyBorder="1" applyAlignment="1">
      <alignment horizontal="left"/>
    </xf>
    <xf numFmtId="0" fontId="46" fillId="0" borderId="30" xfId="0" applyFont="1" applyFill="1" applyBorder="1" applyAlignment="1">
      <alignment horizontal="left"/>
    </xf>
    <xf numFmtId="0" fontId="46" fillId="7" borderId="47" xfId="0" applyFont="1" applyFill="1" applyBorder="1"/>
    <xf numFmtId="0" fontId="46" fillId="7" borderId="13" xfId="0" applyFont="1" applyFill="1" applyBorder="1"/>
    <xf numFmtId="0" fontId="47" fillId="7" borderId="19" xfId="0" applyFont="1" applyFill="1" applyBorder="1" applyAlignment="1">
      <alignment horizontal="right"/>
    </xf>
    <xf numFmtId="0" fontId="46" fillId="0" borderId="54" xfId="0" applyFont="1" applyBorder="1" applyAlignment="1" applyProtection="1">
      <alignment horizontal="center"/>
      <protection locked="0"/>
    </xf>
    <xf numFmtId="0" fontId="46" fillId="0" borderId="60" xfId="0" applyFont="1" applyBorder="1" applyAlignment="1" applyProtection="1">
      <alignment horizontal="center"/>
      <protection locked="0"/>
    </xf>
    <xf numFmtId="0" fontId="46" fillId="0" borderId="59" xfId="0" applyFont="1" applyBorder="1" applyAlignment="1" applyProtection="1">
      <alignment horizontal="center"/>
      <protection locked="0"/>
    </xf>
    <xf numFmtId="0" fontId="46" fillId="0" borderId="61" xfId="0" applyFont="1" applyBorder="1" applyAlignment="1" applyProtection="1">
      <alignment horizontal="center"/>
      <protection locked="0"/>
    </xf>
    <xf numFmtId="0" fontId="46" fillId="0" borderId="54" xfId="0" applyFont="1" applyBorder="1" applyAlignment="1" applyProtection="1">
      <alignment horizontal="center" vertical="center"/>
      <protection locked="0"/>
    </xf>
    <xf numFmtId="0" fontId="46" fillId="0" borderId="60" xfId="0" applyFont="1" applyBorder="1" applyAlignment="1" applyProtection="1">
      <alignment horizontal="center" wrapText="1"/>
      <protection locked="0"/>
    </xf>
    <xf numFmtId="0" fontId="46" fillId="0" borderId="59" xfId="0" applyFont="1" applyBorder="1" applyAlignment="1" applyProtection="1">
      <alignment horizontal="center" wrapText="1"/>
      <protection locked="0"/>
    </xf>
    <xf numFmtId="0" fontId="46" fillId="0" borderId="61" xfId="0" applyFont="1" applyBorder="1" applyAlignment="1" applyProtection="1">
      <alignment horizontal="center" wrapText="1"/>
      <protection locked="0"/>
    </xf>
    <xf numFmtId="0" fontId="46" fillId="0" borderId="60" xfId="0" applyFont="1" applyBorder="1" applyAlignment="1">
      <alignment horizontal="center"/>
    </xf>
    <xf numFmtId="0" fontId="46" fillId="0" borderId="61" xfId="0" applyFont="1" applyBorder="1" applyAlignment="1">
      <alignment horizontal="center"/>
    </xf>
    <xf numFmtId="0" fontId="46" fillId="0" borderId="31" xfId="0" applyFont="1" applyBorder="1" applyAlignment="1" applyProtection="1">
      <alignment horizontal="center" wrapText="1"/>
      <protection locked="0"/>
    </xf>
    <xf numFmtId="0" fontId="46" fillId="0" borderId="61" xfId="0" applyFont="1" applyBorder="1" applyAlignment="1" applyProtection="1">
      <alignment horizontal="center" vertical="center" wrapText="1"/>
      <protection locked="0"/>
    </xf>
    <xf numFmtId="0" fontId="46" fillId="0" borderId="46" xfId="0" applyFont="1" applyBorder="1" applyAlignment="1" applyProtection="1">
      <alignment horizontal="center" vertical="center" wrapText="1"/>
      <protection locked="0"/>
    </xf>
    <xf numFmtId="0" fontId="8" fillId="0" borderId="53" xfId="0" applyFont="1" applyBorder="1" applyAlignment="1" applyProtection="1">
      <alignment horizontal="center"/>
      <protection locked="0"/>
    </xf>
    <xf numFmtId="0" fontId="8" fillId="0" borderId="65" xfId="0" applyFont="1" applyBorder="1" applyAlignment="1" applyProtection="1">
      <alignment horizontal="center"/>
      <protection locked="0"/>
    </xf>
    <xf numFmtId="0" fontId="8" fillId="0" borderId="65" xfId="0" applyFont="1" applyBorder="1" applyAlignment="1">
      <alignment horizontal="center"/>
    </xf>
    <xf numFmtId="0" fontId="8" fillId="0" borderId="63" xfId="0" applyFont="1" applyBorder="1" applyAlignment="1" applyProtection="1">
      <alignment horizontal="center"/>
      <protection locked="0"/>
    </xf>
    <xf numFmtId="0" fontId="8" fillId="0" borderId="66" xfId="0" applyFont="1" applyBorder="1" applyAlignment="1" applyProtection="1">
      <alignment horizontal="center"/>
      <protection locked="0"/>
    </xf>
    <xf numFmtId="0" fontId="17" fillId="0" borderId="65" xfId="0" applyFont="1" applyBorder="1" applyAlignment="1" applyProtection="1">
      <alignment horizontal="center"/>
      <protection locked="0"/>
    </xf>
    <xf numFmtId="0" fontId="49" fillId="17" borderId="6" xfId="0" applyFont="1" applyFill="1" applyBorder="1" applyAlignment="1">
      <alignment horizontal="left" vertical="center"/>
    </xf>
    <xf numFmtId="0" fontId="49" fillId="17" borderId="0" xfId="0" applyFont="1" applyFill="1" applyBorder="1" applyAlignment="1">
      <alignment horizontal="left" vertical="center"/>
    </xf>
    <xf numFmtId="0" fontId="49" fillId="17" borderId="8" xfId="0" applyFont="1" applyFill="1" applyBorder="1" applyAlignment="1">
      <alignment horizontal="left" vertical="center"/>
    </xf>
    <xf numFmtId="0" fontId="50" fillId="3" borderId="17" xfId="0" applyFont="1" applyFill="1" applyBorder="1" applyAlignment="1">
      <alignment horizontal="center" vertical="center" wrapText="1"/>
    </xf>
    <xf numFmtId="0" fontId="50" fillId="3" borderId="4" xfId="0" applyFont="1" applyFill="1" applyBorder="1" applyAlignment="1">
      <alignment horizontal="center" vertical="center" wrapText="1"/>
    </xf>
    <xf numFmtId="0" fontId="2" fillId="19" borderId="0" xfId="0" applyFont="1" applyFill="1"/>
    <xf numFmtId="0" fontId="8" fillId="0" borderId="59" xfId="0" applyFont="1" applyFill="1" applyBorder="1" applyAlignment="1">
      <alignment horizontal="center"/>
    </xf>
    <xf numFmtId="0" fontId="8" fillId="0" borderId="36" xfId="0" applyFont="1" applyBorder="1" applyAlignment="1" applyProtection="1">
      <alignment horizontal="center"/>
      <protection locked="0"/>
    </xf>
    <xf numFmtId="0" fontId="8" fillId="0" borderId="54" xfId="0" applyFont="1" applyBorder="1" applyAlignment="1" applyProtection="1">
      <alignment horizontal="center"/>
      <protection locked="0"/>
    </xf>
    <xf numFmtId="0" fontId="8" fillId="0" borderId="60" xfId="0" applyFont="1" applyBorder="1" applyAlignment="1" applyProtection="1">
      <alignment horizontal="center"/>
      <protection locked="0"/>
    </xf>
    <xf numFmtId="0" fontId="8" fillId="0" borderId="59" xfId="0" applyFont="1" applyBorder="1" applyAlignment="1" applyProtection="1">
      <alignment horizontal="center"/>
      <protection locked="0"/>
    </xf>
    <xf numFmtId="0" fontId="8" fillId="0" borderId="61" xfId="0" applyFont="1" applyBorder="1" applyAlignment="1" applyProtection="1">
      <alignment horizontal="center"/>
      <protection locked="0"/>
    </xf>
    <xf numFmtId="0" fontId="8" fillId="0" borderId="54" xfId="0" applyFont="1" applyBorder="1" applyAlignment="1" applyProtection="1">
      <alignment horizontal="center" vertical="center"/>
      <protection locked="0"/>
    </xf>
    <xf numFmtId="0" fontId="8" fillId="0" borderId="60" xfId="0" applyFont="1" applyBorder="1" applyAlignment="1" applyProtection="1">
      <alignment horizontal="center" vertical="center" wrapText="1"/>
      <protection locked="0"/>
    </xf>
    <xf numFmtId="0" fontId="8" fillId="0" borderId="59" xfId="0" applyFont="1" applyBorder="1" applyAlignment="1" applyProtection="1">
      <alignment horizontal="center" vertical="center" wrapText="1"/>
      <protection locked="0"/>
    </xf>
    <xf numFmtId="0" fontId="8" fillId="0" borderId="61" xfId="0" applyFont="1" applyBorder="1" applyAlignment="1" applyProtection="1">
      <alignment horizontal="center" wrapText="1"/>
      <protection locked="0"/>
    </xf>
    <xf numFmtId="0" fontId="8" fillId="0" borderId="54" xfId="0" applyFont="1" applyFill="1" applyBorder="1" applyAlignment="1">
      <alignment horizontal="center"/>
    </xf>
    <xf numFmtId="0" fontId="8" fillId="0" borderId="60" xfId="0" applyFont="1" applyFill="1" applyBorder="1" applyAlignment="1" applyProtection="1">
      <alignment horizontal="center" vertical="center" wrapText="1"/>
      <protection locked="0"/>
    </xf>
    <xf numFmtId="0" fontId="8" fillId="0" borderId="61" xfId="0" applyFont="1" applyFill="1" applyBorder="1" applyAlignment="1" applyProtection="1">
      <alignment horizontal="center" vertical="center" wrapText="1"/>
      <protection locked="0"/>
    </xf>
    <xf numFmtId="0" fontId="8" fillId="0" borderId="54" xfId="0" applyFont="1" applyFill="1" applyBorder="1" applyAlignment="1" applyProtection="1">
      <alignment horizontal="center" vertical="center" wrapText="1"/>
      <protection locked="0"/>
    </xf>
    <xf numFmtId="0" fontId="8" fillId="0" borderId="59" xfId="0" applyFont="1" applyFill="1" applyBorder="1" applyAlignment="1" applyProtection="1">
      <alignment horizontal="center" vertical="center" wrapText="1"/>
      <protection locked="0"/>
    </xf>
    <xf numFmtId="0" fontId="8" fillId="0" borderId="54" xfId="0" applyFont="1" applyFill="1" applyBorder="1" applyAlignment="1">
      <alignment horizontal="center" wrapText="1"/>
    </xf>
    <xf numFmtId="0" fontId="8" fillId="0" borderId="61" xfId="0" applyFont="1" applyBorder="1" applyAlignment="1" applyProtection="1">
      <alignment horizontal="center" vertical="center" wrapText="1"/>
      <protection locked="0"/>
    </xf>
    <xf numFmtId="0" fontId="8" fillId="7" borderId="54" xfId="0" applyFont="1" applyFill="1" applyBorder="1" applyAlignment="1">
      <alignment horizontal="center"/>
    </xf>
    <xf numFmtId="0" fontId="8" fillId="7" borderId="60" xfId="0" applyFont="1" applyFill="1" applyBorder="1" applyAlignment="1" applyProtection="1">
      <alignment horizontal="center" vertical="center" wrapText="1"/>
      <protection locked="0"/>
    </xf>
    <xf numFmtId="0" fontId="8" fillId="7" borderId="59" xfId="0" applyFont="1" applyFill="1" applyBorder="1" applyAlignment="1">
      <alignment horizontal="center" vertical="center" wrapText="1"/>
    </xf>
    <xf numFmtId="0" fontId="8" fillId="7" borderId="61" xfId="0" applyFont="1" applyFill="1" applyBorder="1" applyAlignment="1" applyProtection="1">
      <alignment horizontal="center" vertical="center" wrapText="1"/>
      <protection locked="0"/>
    </xf>
    <xf numFmtId="0" fontId="8" fillId="0" borderId="31" xfId="0" applyFont="1" applyBorder="1" applyAlignment="1" applyProtection="1">
      <alignment horizontal="center" vertical="center" wrapText="1"/>
      <protection locked="0"/>
    </xf>
    <xf numFmtId="0" fontId="8" fillId="0" borderId="46" xfId="0" applyFont="1" applyBorder="1" applyAlignment="1" applyProtection="1">
      <alignment horizontal="center" wrapText="1"/>
      <protection locked="0"/>
    </xf>
    <xf numFmtId="0" fontId="33" fillId="13" borderId="21" xfId="0" applyFont="1" applyFill="1" applyBorder="1" applyAlignment="1">
      <alignment horizontal="center" wrapText="1"/>
    </xf>
    <xf numFmtId="14" fontId="7" fillId="0" borderId="18" xfId="0" applyNumberFormat="1" applyFont="1" applyFill="1" applyBorder="1" applyAlignment="1">
      <alignment horizontal="center"/>
    </xf>
    <xf numFmtId="0" fontId="7" fillId="0" borderId="23" xfId="0" applyFont="1" applyBorder="1" applyAlignment="1">
      <alignment vertical="center"/>
    </xf>
    <xf numFmtId="0" fontId="8" fillId="7" borderId="16" xfId="0" applyFont="1" applyFill="1" applyBorder="1" applyAlignment="1" applyProtection="1">
      <alignment horizontal="center"/>
      <protection locked="0"/>
    </xf>
    <xf numFmtId="0" fontId="7" fillId="0" borderId="20" xfId="0" applyFont="1" applyFill="1" applyBorder="1" applyAlignment="1">
      <alignment horizontal="center" vertical="center"/>
    </xf>
    <xf numFmtId="0" fontId="7" fillId="0" borderId="0" xfId="0" applyFont="1" applyAlignment="1">
      <alignment horizontal="center"/>
    </xf>
    <xf numFmtId="0" fontId="7" fillId="0" borderId="20" xfId="0" applyFont="1" applyBorder="1" applyAlignment="1">
      <alignment horizontal="center" vertical="center"/>
    </xf>
    <xf numFmtId="0" fontId="7" fillId="0" borderId="22" xfId="0" applyFont="1" applyBorder="1" applyAlignment="1">
      <alignment vertical="center"/>
    </xf>
    <xf numFmtId="0" fontId="8" fillId="7" borderId="13" xfId="0" applyFont="1" applyFill="1" applyBorder="1" applyAlignment="1" applyProtection="1">
      <alignment horizontal="center"/>
      <protection locked="0"/>
    </xf>
    <xf numFmtId="0" fontId="7" fillId="0" borderId="19" xfId="0" applyFont="1" applyBorder="1" applyAlignment="1">
      <alignment horizontal="center" vertical="center"/>
    </xf>
    <xf numFmtId="0" fontId="24" fillId="19" borderId="25" xfId="0" applyFont="1" applyFill="1" applyBorder="1" applyAlignment="1"/>
    <xf numFmtId="0" fontId="24" fillId="19" borderId="51" xfId="0" applyFont="1" applyFill="1" applyBorder="1" applyAlignment="1">
      <alignment horizontal="center" wrapText="1"/>
    </xf>
    <xf numFmtId="0" fontId="24" fillId="19" borderId="20" xfId="0" applyFont="1" applyFill="1" applyBorder="1" applyAlignment="1">
      <alignment horizontal="center" vertical="center"/>
    </xf>
    <xf numFmtId="0" fontId="0" fillId="0" borderId="0" xfId="0" applyAlignment="1">
      <alignment wrapText="1"/>
    </xf>
    <xf numFmtId="0" fontId="52" fillId="13" borderId="6" xfId="0" applyFont="1" applyFill="1" applyBorder="1" applyAlignment="1">
      <alignment horizontal="left" vertical="center"/>
    </xf>
    <xf numFmtId="0" fontId="52" fillId="13" borderId="0" xfId="0" applyFont="1" applyFill="1" applyBorder="1" applyAlignment="1">
      <alignment horizontal="left" vertical="center"/>
    </xf>
    <xf numFmtId="0" fontId="30" fillId="0" borderId="0" xfId="0" applyFont="1" applyFill="1" applyBorder="1"/>
    <xf numFmtId="0" fontId="30" fillId="7" borderId="0" xfId="0" applyFont="1" applyFill="1" applyBorder="1" applyAlignment="1"/>
    <xf numFmtId="0" fontId="30" fillId="7" borderId="0" xfId="0" applyFont="1" applyFill="1" applyBorder="1"/>
    <xf numFmtId="0" fontId="19" fillId="7" borderId="0" xfId="0" applyFont="1" applyFill="1" applyBorder="1" applyAlignment="1"/>
    <xf numFmtId="0" fontId="19" fillId="0" borderId="0" xfId="0" applyFont="1" applyFill="1" applyBorder="1" applyAlignment="1">
      <alignment vertical="center"/>
    </xf>
    <xf numFmtId="0" fontId="30" fillId="0" borderId="0" xfId="0" applyFont="1" applyAlignment="1">
      <alignment vertical="center"/>
    </xf>
    <xf numFmtId="0" fontId="30" fillId="0" borderId="0" xfId="0" applyFont="1" applyBorder="1" applyAlignment="1">
      <alignment wrapText="1"/>
    </xf>
    <xf numFmtId="0" fontId="30" fillId="0" borderId="0" xfId="0" applyFont="1" applyBorder="1" applyAlignment="1"/>
    <xf numFmtId="0" fontId="29" fillId="7" borderId="0" xfId="0" applyFont="1" applyFill="1" applyBorder="1" applyAlignment="1">
      <alignment horizontal="center" vertical="center" wrapText="1"/>
    </xf>
    <xf numFmtId="0" fontId="36" fillId="7" borderId="0" xfId="0" applyFont="1" applyFill="1" applyBorder="1" applyAlignment="1">
      <alignment horizontal="center" wrapText="1"/>
    </xf>
    <xf numFmtId="0" fontId="31" fillId="20" borderId="4" xfId="0" applyFont="1" applyFill="1" applyBorder="1"/>
    <xf numFmtId="0" fontId="59" fillId="20" borderId="4" xfId="0" applyFont="1" applyFill="1" applyBorder="1" applyAlignment="1">
      <alignment horizontal="center"/>
    </xf>
    <xf numFmtId="0" fontId="59" fillId="0" borderId="0" xfId="0" applyFont="1"/>
    <xf numFmtId="14" fontId="59" fillId="20" borderId="4" xfId="0" applyNumberFormat="1" applyFont="1" applyFill="1" applyBorder="1" applyAlignment="1">
      <alignment horizontal="center"/>
    </xf>
    <xf numFmtId="0" fontId="60" fillId="23" borderId="21" xfId="0" applyFont="1" applyFill="1" applyBorder="1" applyAlignment="1">
      <alignment horizontal="center" vertical="center"/>
    </xf>
    <xf numFmtId="0" fontId="60" fillId="23" borderId="42" xfId="0" applyFont="1" applyFill="1" applyBorder="1" applyAlignment="1">
      <alignment horizontal="center" vertical="center"/>
    </xf>
    <xf numFmtId="0" fontId="60" fillId="23" borderId="44" xfId="0" applyFont="1" applyFill="1" applyBorder="1" applyAlignment="1">
      <alignment horizontal="center" vertical="center"/>
    </xf>
    <xf numFmtId="0" fontId="31" fillId="15" borderId="44" xfId="0" applyFont="1" applyFill="1" applyBorder="1" applyAlignment="1">
      <alignment horizontal="center" vertical="center"/>
    </xf>
    <xf numFmtId="0" fontId="31" fillId="3" borderId="44" xfId="0" applyFont="1" applyFill="1" applyBorder="1" applyAlignment="1">
      <alignment horizontal="center" vertical="center"/>
    </xf>
    <xf numFmtId="0" fontId="31" fillId="14" borderId="43" xfId="0" applyFont="1" applyFill="1" applyBorder="1" applyAlignment="1">
      <alignment horizontal="center" vertical="center"/>
    </xf>
    <xf numFmtId="0" fontId="60" fillId="23" borderId="27" xfId="0" applyFont="1" applyFill="1" applyBorder="1" applyAlignment="1">
      <alignment horizontal="center" vertical="center" wrapText="1"/>
    </xf>
    <xf numFmtId="0" fontId="31" fillId="0" borderId="49" xfId="0" applyFont="1" applyBorder="1" applyAlignment="1">
      <alignment horizontal="center" vertical="center"/>
    </xf>
    <xf numFmtId="0" fontId="59" fillId="0" borderId="49" xfId="0" applyFont="1" applyBorder="1" applyProtection="1">
      <protection locked="0"/>
    </xf>
    <xf numFmtId="0" fontId="31" fillId="0" borderId="4" xfId="0" applyFont="1" applyBorder="1" applyAlignment="1">
      <alignment horizontal="center" vertical="center"/>
    </xf>
    <xf numFmtId="0" fontId="59" fillId="0" borderId="4" xfId="0" applyFont="1" applyBorder="1" applyProtection="1">
      <protection locked="0"/>
    </xf>
    <xf numFmtId="0" fontId="59" fillId="0" borderId="4" xfId="0" applyFont="1" applyBorder="1" applyAlignment="1" applyProtection="1">
      <alignment horizontal="center" wrapText="1"/>
      <protection locked="0"/>
    </xf>
    <xf numFmtId="0" fontId="59" fillId="4" borderId="4" xfId="0" applyFont="1" applyFill="1" applyBorder="1" applyAlignment="1">
      <alignment horizontal="center" vertical="top" wrapText="1"/>
    </xf>
    <xf numFmtId="0" fontId="40" fillId="4" borderId="4" xfId="0" applyFont="1" applyFill="1" applyBorder="1" applyAlignment="1">
      <alignment horizontal="center" vertical="center" wrapText="1"/>
    </xf>
    <xf numFmtId="0" fontId="60" fillId="23" borderId="2" xfId="0" applyFont="1" applyFill="1" applyBorder="1" applyAlignment="1">
      <alignment horizontal="center" vertical="center" wrapText="1"/>
    </xf>
    <xf numFmtId="0" fontId="31" fillId="0" borderId="49" xfId="0" applyFont="1" applyBorder="1" applyAlignment="1">
      <alignment horizontal="center" vertical="center" wrapText="1"/>
    </xf>
    <xf numFmtId="0" fontId="31" fillId="0" borderId="4" xfId="0" applyFont="1" applyBorder="1" applyAlignment="1">
      <alignment horizontal="center" vertical="center" wrapText="1"/>
    </xf>
    <xf numFmtId="0" fontId="28" fillId="3" borderId="4" xfId="0" applyFont="1" applyFill="1" applyBorder="1" applyAlignment="1">
      <alignment horizontal="center" vertical="center" wrapText="1"/>
    </xf>
    <xf numFmtId="0" fontId="28" fillId="3" borderId="20" xfId="0" applyFont="1" applyFill="1" applyBorder="1" applyAlignment="1">
      <alignment horizontal="center" vertical="center" wrapText="1"/>
    </xf>
    <xf numFmtId="0" fontId="0" fillId="0" borderId="0" xfId="0" applyProtection="1"/>
    <xf numFmtId="0" fontId="22" fillId="0" borderId="0" xfId="0" applyFont="1" applyProtection="1"/>
    <xf numFmtId="0" fontId="25" fillId="7" borderId="0" xfId="0" applyFont="1" applyFill="1" applyBorder="1" applyAlignment="1" applyProtection="1">
      <alignment horizontal="center"/>
    </xf>
    <xf numFmtId="0" fontId="30" fillId="0" borderId="0" xfId="0" applyFont="1" applyProtection="1"/>
    <xf numFmtId="0" fontId="0" fillId="0" borderId="0" xfId="0" applyFont="1" applyProtection="1"/>
    <xf numFmtId="0" fontId="17" fillId="0" borderId="0" xfId="0" applyFont="1" applyBorder="1" applyAlignment="1" applyProtection="1">
      <alignment horizontal="center" wrapText="1"/>
    </xf>
    <xf numFmtId="0" fontId="17" fillId="7" borderId="0" xfId="0" applyFont="1" applyFill="1" applyBorder="1" applyAlignment="1" applyProtection="1">
      <alignment horizontal="center"/>
    </xf>
    <xf numFmtId="0" fontId="8" fillId="7" borderId="0" xfId="0" applyFont="1" applyFill="1" applyBorder="1" applyProtection="1"/>
    <xf numFmtId="0" fontId="9" fillId="12" borderId="6" xfId="0" applyFont="1" applyFill="1" applyBorder="1" applyAlignment="1" applyProtection="1">
      <alignment horizontal="center"/>
    </xf>
    <xf numFmtId="0" fontId="17" fillId="0" borderId="0" xfId="0" applyFont="1" applyBorder="1" applyAlignment="1" applyProtection="1">
      <alignment horizontal="center" vertical="center"/>
    </xf>
    <xf numFmtId="0" fontId="17" fillId="0" borderId="0" xfId="0" applyFont="1" applyBorder="1" applyAlignment="1" applyProtection="1">
      <alignment horizontal="center"/>
    </xf>
    <xf numFmtId="0" fontId="19" fillId="12" borderId="9" xfId="0" applyFont="1" applyFill="1" applyBorder="1" applyAlignment="1" applyProtection="1">
      <alignment horizontal="center" vertical="center" wrapText="1"/>
    </xf>
    <xf numFmtId="0" fontId="38" fillId="0" borderId="40" xfId="0" applyFont="1" applyBorder="1" applyAlignment="1" applyProtection="1">
      <alignment horizontal="center"/>
    </xf>
    <xf numFmtId="0" fontId="20" fillId="11" borderId="3" xfId="0" applyFont="1" applyFill="1" applyBorder="1" applyAlignment="1" applyProtection="1">
      <alignment horizontal="left" vertical="center"/>
    </xf>
    <xf numFmtId="0" fontId="38" fillId="7" borderId="37" xfId="0" applyFont="1" applyFill="1" applyBorder="1" applyAlignment="1" applyProtection="1">
      <alignment horizontal="center"/>
    </xf>
    <xf numFmtId="0" fontId="22" fillId="0" borderId="36" xfId="0" applyFont="1" applyBorder="1" applyAlignment="1" applyProtection="1">
      <alignment horizontal="center" vertical="center"/>
    </xf>
    <xf numFmtId="0" fontId="18" fillId="11" borderId="27" xfId="0" applyFont="1" applyFill="1" applyBorder="1" applyAlignment="1" applyProtection="1">
      <alignment horizontal="left" vertical="center" wrapText="1"/>
    </xf>
    <xf numFmtId="0" fontId="22" fillId="0" borderId="28" xfId="0" applyFont="1" applyBorder="1" applyAlignment="1" applyProtection="1">
      <alignment horizontal="center" vertical="center"/>
    </xf>
    <xf numFmtId="0" fontId="20" fillId="11" borderId="27" xfId="0" applyFont="1" applyFill="1" applyBorder="1" applyAlignment="1" applyProtection="1">
      <alignment horizontal="left" vertical="center"/>
    </xf>
    <xf numFmtId="0" fontId="20" fillId="11" borderId="2" xfId="0" applyFont="1" applyFill="1" applyBorder="1" applyAlignment="1" applyProtection="1">
      <alignment horizontal="left" vertical="center"/>
    </xf>
    <xf numFmtId="0" fontId="22" fillId="0" borderId="20" xfId="0" applyFont="1" applyBorder="1" applyAlignment="1" applyProtection="1">
      <alignment horizontal="center"/>
    </xf>
    <xf numFmtId="0" fontId="18" fillId="11" borderId="0" xfId="0" applyFont="1" applyFill="1" applyBorder="1" applyAlignment="1" applyProtection="1">
      <alignment vertical="center"/>
    </xf>
    <xf numFmtId="0" fontId="17" fillId="0" borderId="0" xfId="0" applyFont="1" applyFill="1" applyBorder="1" applyAlignment="1" applyProtection="1">
      <alignment horizontal="center" vertical="center"/>
    </xf>
    <xf numFmtId="0" fontId="17" fillId="0" borderId="0" xfId="0" applyFont="1" applyFill="1" applyBorder="1" applyAlignment="1" applyProtection="1">
      <alignment horizontal="center"/>
    </xf>
    <xf numFmtId="2" fontId="17" fillId="0" borderId="0" xfId="0" applyNumberFormat="1" applyFont="1" applyBorder="1" applyAlignment="1" applyProtection="1">
      <alignment horizontal="center"/>
    </xf>
    <xf numFmtId="0" fontId="19" fillId="12" borderId="5" xfId="0" applyFont="1" applyFill="1" applyBorder="1" applyAlignment="1" applyProtection="1">
      <alignment wrapText="1"/>
    </xf>
    <xf numFmtId="0" fontId="36" fillId="12" borderId="0" xfId="0" applyFont="1" applyFill="1" applyBorder="1" applyAlignment="1" applyProtection="1">
      <alignment horizontal="left"/>
    </xf>
    <xf numFmtId="0" fontId="37" fillId="12" borderId="0" xfId="0" applyFont="1" applyFill="1" applyBorder="1" applyAlignment="1" applyProtection="1">
      <alignment horizontal="right"/>
    </xf>
    <xf numFmtId="0" fontId="37" fillId="12" borderId="0" xfId="0" applyFont="1" applyFill="1" applyBorder="1" applyAlignment="1" applyProtection="1">
      <alignment horizontal="left"/>
    </xf>
    <xf numFmtId="0" fontId="17" fillId="12" borderId="0" xfId="0" applyFont="1" applyFill="1" applyBorder="1" applyAlignment="1" applyProtection="1">
      <alignment horizontal="left"/>
    </xf>
    <xf numFmtId="0" fontId="22" fillId="0" borderId="0" xfId="0" applyFont="1" applyFill="1" applyProtection="1"/>
    <xf numFmtId="0" fontId="2" fillId="0" borderId="0" xfId="0" applyFont="1" applyProtection="1"/>
    <xf numFmtId="0" fontId="17" fillId="0" borderId="20" xfId="0" applyFont="1" applyBorder="1" applyAlignment="1" applyProtection="1">
      <alignment horizontal="center" vertical="center" wrapText="1"/>
      <protection locked="0"/>
    </xf>
    <xf numFmtId="2" fontId="17" fillId="0" borderId="60" xfId="0" applyNumberFormat="1" applyFont="1" applyBorder="1" applyAlignment="1" applyProtection="1">
      <alignment horizontal="center" vertical="center" wrapText="1"/>
      <protection locked="0"/>
    </xf>
    <xf numFmtId="0" fontId="17" fillId="0" borderId="59" xfId="0" applyFont="1" applyBorder="1" applyAlignment="1" applyProtection="1">
      <alignment horizontal="center" vertical="center"/>
      <protection locked="0"/>
    </xf>
    <xf numFmtId="2" fontId="17" fillId="0" borderId="61" xfId="0" applyNumberFormat="1" applyFont="1" applyBorder="1" applyAlignment="1" applyProtection="1">
      <alignment horizontal="center" vertical="center"/>
      <protection locked="0"/>
    </xf>
    <xf numFmtId="0" fontId="17" fillId="0" borderId="45" xfId="0" applyFont="1" applyBorder="1" applyAlignment="1" applyProtection="1">
      <alignment horizontal="center" vertical="center"/>
      <protection locked="0"/>
    </xf>
    <xf numFmtId="0" fontId="17" fillId="0" borderId="36" xfId="0" applyFont="1" applyFill="1" applyBorder="1" applyAlignment="1" applyProtection="1">
      <alignment horizontal="center" vertical="center"/>
      <protection locked="0"/>
    </xf>
    <xf numFmtId="2" fontId="17" fillId="0" borderId="28" xfId="0" applyNumberFormat="1" applyFont="1" applyBorder="1" applyAlignment="1" applyProtection="1">
      <alignment horizontal="center" vertical="center"/>
      <protection locked="0"/>
    </xf>
    <xf numFmtId="0" fontId="17" fillId="0" borderId="30" xfId="0" applyFont="1" applyBorder="1" applyAlignment="1" applyProtection="1">
      <alignment horizontal="center" vertical="center"/>
      <protection locked="0"/>
    </xf>
    <xf numFmtId="0" fontId="17" fillId="0" borderId="19" xfId="0" applyFont="1" applyBorder="1" applyAlignment="1" applyProtection="1">
      <alignment horizontal="center" vertical="center"/>
      <protection locked="0"/>
    </xf>
    <xf numFmtId="0" fontId="61" fillId="0" borderId="0" xfId="0" applyFont="1" applyProtection="1"/>
    <xf numFmtId="0" fontId="4" fillId="0" borderId="3" xfId="0" applyFont="1" applyBorder="1" applyAlignment="1">
      <alignment horizontal="center" wrapText="1"/>
    </xf>
    <xf numFmtId="0" fontId="4" fillId="0" borderId="2" xfId="0" applyFont="1" applyBorder="1" applyAlignment="1">
      <alignment horizontal="center" wrapText="1"/>
    </xf>
    <xf numFmtId="0" fontId="31" fillId="4" borderId="0" xfId="0" applyFont="1" applyFill="1" applyAlignment="1">
      <alignment horizontal="center"/>
    </xf>
    <xf numFmtId="0" fontId="31" fillId="21" borderId="0" xfId="0" applyFont="1" applyFill="1" applyAlignment="1">
      <alignment horizontal="center"/>
    </xf>
    <xf numFmtId="0" fontId="39" fillId="3" borderId="0" xfId="0" applyFont="1" applyFill="1" applyAlignment="1">
      <alignment horizontal="center"/>
    </xf>
    <xf numFmtId="0" fontId="39" fillId="6" borderId="0" xfId="0" applyFont="1" applyFill="1" applyAlignment="1">
      <alignment horizontal="center"/>
    </xf>
    <xf numFmtId="0" fontId="40" fillId="6" borderId="0" xfId="0" applyFont="1" applyFill="1" applyAlignment="1">
      <alignment horizontal="center"/>
    </xf>
    <xf numFmtId="0" fontId="39" fillId="22" borderId="0" xfId="0" applyFont="1" applyFill="1" applyAlignment="1">
      <alignment horizontal="center"/>
    </xf>
    <xf numFmtId="0" fontId="10" fillId="6" borderId="11" xfId="0" applyFont="1" applyFill="1" applyBorder="1" applyAlignment="1">
      <alignment horizontal="center"/>
    </xf>
    <xf numFmtId="0" fontId="10" fillId="6" borderId="10" xfId="0" applyFont="1" applyFill="1" applyBorder="1" applyAlignment="1">
      <alignment horizontal="center"/>
    </xf>
    <xf numFmtId="0" fontId="10" fillId="6" borderId="9" xfId="0" applyFont="1" applyFill="1" applyBorder="1" applyAlignment="1">
      <alignment horizontal="center"/>
    </xf>
    <xf numFmtId="0" fontId="10" fillId="6" borderId="8" xfId="0" applyFont="1" applyFill="1" applyBorder="1" applyAlignment="1">
      <alignment horizontal="center"/>
    </xf>
    <xf numFmtId="0" fontId="19" fillId="10" borderId="7" xfId="0" applyFont="1" applyFill="1" applyBorder="1" applyAlignment="1">
      <alignment horizontal="center"/>
    </xf>
    <xf numFmtId="0" fontId="19" fillId="10" borderId="18" xfId="0" applyFont="1" applyFill="1" applyBorder="1" applyAlignment="1">
      <alignment horizontal="center"/>
    </xf>
    <xf numFmtId="0" fontId="19" fillId="10" borderId="26" xfId="0" applyFont="1" applyFill="1" applyBorder="1" applyAlignment="1">
      <alignment horizontal="center"/>
    </xf>
    <xf numFmtId="0" fontId="21" fillId="0" borderId="23" xfId="1" applyFont="1" applyFill="1" applyBorder="1" applyAlignment="1" applyProtection="1">
      <alignment horizontal="center"/>
      <protection locked="0"/>
    </xf>
    <xf numFmtId="0" fontId="21" fillId="0" borderId="15" xfId="1" applyFont="1" applyFill="1" applyBorder="1" applyAlignment="1" applyProtection="1">
      <alignment horizontal="center"/>
      <protection locked="0"/>
    </xf>
    <xf numFmtId="164" fontId="35" fillId="4" borderId="23" xfId="1" applyNumberFormat="1" applyFont="1" applyFill="1" applyBorder="1" applyAlignment="1" applyProtection="1">
      <alignment horizontal="center"/>
      <protection locked="0"/>
    </xf>
    <xf numFmtId="164" fontId="35" fillId="4" borderId="15" xfId="1" applyNumberFormat="1" applyFont="1" applyFill="1" applyBorder="1" applyAlignment="1" applyProtection="1">
      <alignment horizontal="center"/>
      <protection locked="0"/>
    </xf>
    <xf numFmtId="0" fontId="21" fillId="0" borderId="22" xfId="1" applyFont="1" applyFill="1" applyBorder="1" applyAlignment="1" applyProtection="1">
      <alignment horizontal="center"/>
      <protection locked="0"/>
    </xf>
    <xf numFmtId="0" fontId="21" fillId="0" borderId="12" xfId="1" applyFont="1" applyFill="1" applyBorder="1" applyAlignment="1" applyProtection="1">
      <alignment horizontal="center"/>
      <protection locked="0"/>
    </xf>
    <xf numFmtId="164" fontId="4" fillId="4" borderId="9" xfId="0" applyNumberFormat="1" applyFont="1" applyFill="1" applyBorder="1" applyAlignment="1" applyProtection="1">
      <alignment horizontal="center"/>
      <protection locked="0"/>
    </xf>
    <xf numFmtId="164" fontId="4" fillId="4" borderId="26" xfId="0" applyNumberFormat="1" applyFont="1" applyFill="1" applyBorder="1" applyAlignment="1" applyProtection="1">
      <alignment horizontal="center"/>
      <protection locked="0"/>
    </xf>
    <xf numFmtId="1" fontId="15" fillId="4" borderId="16" xfId="1" applyNumberFormat="1" applyFont="1" applyFill="1" applyBorder="1" applyAlignment="1">
      <alignment horizontal="center"/>
    </xf>
    <xf numFmtId="1" fontId="15" fillId="4" borderId="15" xfId="1" applyNumberFormat="1" applyFont="1" applyFill="1" applyBorder="1" applyAlignment="1">
      <alignment horizontal="center"/>
    </xf>
    <xf numFmtId="1" fontId="15" fillId="4" borderId="13" xfId="1" applyNumberFormat="1" applyFont="1" applyFill="1" applyBorder="1" applyAlignment="1">
      <alignment horizontal="center"/>
    </xf>
    <xf numFmtId="1" fontId="15" fillId="4" borderId="12" xfId="1" applyNumberFormat="1" applyFont="1" applyFill="1" applyBorder="1" applyAlignment="1">
      <alignment horizontal="center"/>
    </xf>
    <xf numFmtId="164" fontId="4" fillId="0" borderId="9" xfId="0" applyNumberFormat="1" applyFont="1" applyFill="1" applyBorder="1" applyAlignment="1" applyProtection="1">
      <alignment horizontal="center"/>
      <protection locked="0"/>
    </xf>
    <xf numFmtId="164" fontId="4" fillId="0" borderId="26" xfId="0" applyNumberFormat="1" applyFont="1" applyFill="1" applyBorder="1" applyAlignment="1" applyProtection="1">
      <alignment horizontal="center"/>
      <protection locked="0"/>
    </xf>
    <xf numFmtId="0" fontId="19" fillId="10" borderId="25" xfId="0" applyFont="1" applyFill="1" applyBorder="1" applyAlignment="1">
      <alignment horizontal="center"/>
    </xf>
    <xf numFmtId="164" fontId="15" fillId="4" borderId="16" xfId="1" applyNumberFormat="1" applyFont="1" applyFill="1" applyBorder="1" applyAlignment="1">
      <alignment horizontal="center"/>
    </xf>
    <xf numFmtId="164" fontId="15" fillId="4" borderId="15" xfId="1" applyNumberFormat="1" applyFont="1" applyFill="1" applyBorder="1" applyAlignment="1">
      <alignment horizontal="center"/>
    </xf>
    <xf numFmtId="164" fontId="15" fillId="4" borderId="13" xfId="1" applyNumberFormat="1" applyFont="1" applyFill="1" applyBorder="1" applyAlignment="1">
      <alignment horizontal="center"/>
    </xf>
    <xf numFmtId="164" fontId="15" fillId="4" borderId="12" xfId="1" applyNumberFormat="1" applyFont="1" applyFill="1" applyBorder="1" applyAlignment="1">
      <alignment horizontal="center"/>
    </xf>
    <xf numFmtId="0" fontId="37" fillId="12" borderId="9" xfId="0" applyFont="1" applyFill="1" applyBorder="1" applyAlignment="1" applyProtection="1">
      <alignment horizontal="center" vertical="center"/>
    </xf>
    <xf numFmtId="0" fontId="37" fillId="12" borderId="26" xfId="0" applyFont="1" applyFill="1" applyBorder="1" applyAlignment="1" applyProtection="1">
      <alignment horizontal="center" vertical="center"/>
    </xf>
    <xf numFmtId="0" fontId="25" fillId="12" borderId="11" xfId="0" applyFont="1" applyFill="1" applyBorder="1" applyAlignment="1" applyProtection="1">
      <alignment horizontal="center"/>
    </xf>
    <xf numFmtId="0" fontId="25" fillId="12" borderId="44" xfId="0" applyFont="1" applyFill="1" applyBorder="1" applyAlignment="1" applyProtection="1">
      <alignment horizontal="center"/>
    </xf>
    <xf numFmtId="0" fontId="25" fillId="12" borderId="43" xfId="0" applyFont="1" applyFill="1" applyBorder="1" applyAlignment="1" applyProtection="1">
      <alignment horizontal="center"/>
    </xf>
    <xf numFmtId="0" fontId="9" fillId="12" borderId="6" xfId="0" applyFont="1" applyFill="1" applyBorder="1" applyAlignment="1" applyProtection="1">
      <alignment horizontal="center"/>
    </xf>
    <xf numFmtId="0" fontId="18" fillId="11" borderId="0" xfId="0" applyFont="1" applyFill="1" applyBorder="1" applyAlignment="1" applyProtection="1">
      <alignment horizontal="left" vertical="center"/>
    </xf>
    <xf numFmtId="0" fontId="18" fillId="11" borderId="31" xfId="0" applyFont="1" applyFill="1" applyBorder="1" applyAlignment="1" applyProtection="1">
      <alignment horizontal="left" vertical="center"/>
    </xf>
    <xf numFmtId="0" fontId="18" fillId="11" borderId="0" xfId="0" applyFont="1" applyFill="1" applyBorder="1" applyAlignment="1" applyProtection="1">
      <alignment horizontal="left" vertical="center" wrapText="1"/>
    </xf>
    <xf numFmtId="0" fontId="17" fillId="0" borderId="33" xfId="0" applyFont="1" applyBorder="1" applyAlignment="1" applyProtection="1">
      <alignment horizontal="center" vertical="center"/>
      <protection locked="0"/>
    </xf>
    <xf numFmtId="0" fontId="17" fillId="0" borderId="20" xfId="0" applyFont="1" applyBorder="1" applyAlignment="1" applyProtection="1">
      <alignment horizontal="center" vertical="center"/>
      <protection locked="0"/>
    </xf>
    <xf numFmtId="0" fontId="20" fillId="11" borderId="0" xfId="0" applyFont="1" applyFill="1" applyBorder="1" applyAlignment="1" applyProtection="1">
      <alignment horizontal="left" vertical="center"/>
    </xf>
    <xf numFmtId="0" fontId="19" fillId="12" borderId="7" xfId="0" applyFont="1" applyFill="1" applyBorder="1" applyAlignment="1" applyProtection="1">
      <alignment horizontal="center" vertical="center" wrapText="1"/>
    </xf>
    <xf numFmtId="0" fontId="19" fillId="12" borderId="6" xfId="0" applyFont="1" applyFill="1" applyBorder="1" applyAlignment="1" applyProtection="1">
      <alignment horizontal="center" vertical="center" wrapText="1"/>
    </xf>
    <xf numFmtId="0" fontId="19" fillId="12" borderId="5" xfId="0" applyFont="1" applyFill="1" applyBorder="1" applyAlignment="1" applyProtection="1">
      <alignment horizontal="center" vertical="center" wrapText="1"/>
    </xf>
    <xf numFmtId="0" fontId="20" fillId="11" borderId="66" xfId="0" applyFont="1" applyFill="1" applyBorder="1" applyAlignment="1" applyProtection="1">
      <alignment horizontal="center" vertical="center" wrapText="1"/>
    </xf>
    <xf numFmtId="0" fontId="20" fillId="11" borderId="49" xfId="0" applyFont="1" applyFill="1" applyBorder="1" applyAlignment="1" applyProtection="1">
      <alignment horizontal="center" vertical="center" wrapText="1"/>
    </xf>
    <xf numFmtId="0" fontId="20" fillId="11" borderId="0" xfId="0" applyFont="1" applyFill="1" applyBorder="1" applyAlignment="1" applyProtection="1">
      <alignment horizontal="left" vertical="center" wrapText="1"/>
    </xf>
    <xf numFmtId="2" fontId="9" fillId="0" borderId="0" xfId="0" applyNumberFormat="1" applyFont="1" applyBorder="1" applyAlignment="1" applyProtection="1">
      <alignment horizontal="center" vertical="center" wrapText="1"/>
    </xf>
    <xf numFmtId="0" fontId="24" fillId="12" borderId="9" xfId="0" applyFont="1" applyFill="1" applyBorder="1" applyAlignment="1" applyProtection="1">
      <alignment horizontal="center" vertical="center"/>
    </xf>
    <xf numFmtId="0" fontId="24" fillId="12" borderId="18" xfId="0" applyFont="1" applyFill="1" applyBorder="1" applyAlignment="1" applyProtection="1">
      <alignment horizontal="center" vertical="center"/>
    </xf>
    <xf numFmtId="0" fontId="24" fillId="12" borderId="42" xfId="0" applyFont="1" applyFill="1" applyBorder="1" applyAlignment="1" applyProtection="1">
      <alignment horizontal="center" vertical="center"/>
    </xf>
    <xf numFmtId="0" fontId="24" fillId="12" borderId="7" xfId="0" applyFont="1" applyFill="1" applyBorder="1" applyAlignment="1" applyProtection="1">
      <alignment horizontal="center" vertical="center"/>
    </xf>
    <xf numFmtId="0" fontId="24" fillId="12" borderId="25" xfId="0" applyFont="1" applyFill="1" applyBorder="1" applyAlignment="1" applyProtection="1">
      <alignment horizontal="center" vertical="center"/>
    </xf>
    <xf numFmtId="0" fontId="24" fillId="12" borderId="41" xfId="0" applyFont="1" applyFill="1" applyBorder="1" applyAlignment="1" applyProtection="1">
      <alignment horizontal="center" vertical="center"/>
    </xf>
    <xf numFmtId="3" fontId="22" fillId="0" borderId="39" xfId="0" applyNumberFormat="1" applyFont="1" applyBorder="1" applyAlignment="1" applyProtection="1">
      <alignment horizontal="center"/>
      <protection locked="0"/>
    </xf>
    <xf numFmtId="3" fontId="22" fillId="0" borderId="38" xfId="0" applyNumberFormat="1" applyFont="1" applyBorder="1" applyAlignment="1" applyProtection="1">
      <alignment horizontal="center"/>
      <protection locked="0"/>
    </xf>
    <xf numFmtId="0" fontId="17" fillId="0" borderId="35" xfId="0" applyFont="1" applyBorder="1" applyAlignment="1" applyProtection="1">
      <alignment horizontal="center" vertical="center"/>
      <protection locked="0"/>
    </xf>
    <xf numFmtId="0" fontId="17" fillId="0" borderId="15" xfId="0" applyFont="1" applyBorder="1" applyAlignment="1" applyProtection="1">
      <alignment horizontal="center" vertical="center"/>
      <protection locked="0"/>
    </xf>
    <xf numFmtId="0" fontId="22" fillId="0" borderId="23" xfId="0" applyFont="1" applyBorder="1" applyAlignment="1" applyProtection="1">
      <alignment horizontal="center"/>
      <protection locked="0"/>
    </xf>
    <xf numFmtId="0" fontId="22" fillId="0" borderId="35" xfId="0" applyFont="1" applyBorder="1" applyAlignment="1" applyProtection="1">
      <alignment horizontal="center"/>
      <protection locked="0"/>
    </xf>
    <xf numFmtId="0" fontId="22" fillId="0" borderId="15" xfId="0" applyFont="1" applyBorder="1" applyAlignment="1" applyProtection="1">
      <alignment horizontal="center"/>
      <protection locked="0"/>
    </xf>
    <xf numFmtId="0" fontId="8" fillId="0" borderId="35" xfId="0" applyFont="1" applyBorder="1" applyAlignment="1">
      <alignment horizontal="center"/>
    </xf>
    <xf numFmtId="0" fontId="8" fillId="0" borderId="15" xfId="0" applyFont="1" applyBorder="1" applyAlignment="1">
      <alignment horizontal="center"/>
    </xf>
    <xf numFmtId="0" fontId="52" fillId="13" borderId="6" xfId="0" applyFont="1" applyFill="1" applyBorder="1" applyAlignment="1">
      <alignment horizontal="left" vertical="center"/>
    </xf>
    <xf numFmtId="0" fontId="52" fillId="13" borderId="0" xfId="0" applyFont="1" applyFill="1" applyBorder="1" applyAlignment="1">
      <alignment horizontal="left" vertical="center"/>
    </xf>
    <xf numFmtId="0" fontId="7" fillId="0" borderId="35" xfId="0" applyFont="1" applyBorder="1" applyAlignment="1">
      <alignment horizontal="center"/>
    </xf>
    <xf numFmtId="0" fontId="7" fillId="0" borderId="15" xfId="0" applyFont="1" applyBorder="1" applyAlignment="1">
      <alignment horizontal="center"/>
    </xf>
    <xf numFmtId="0" fontId="25" fillId="19" borderId="9" xfId="0" applyFont="1" applyFill="1" applyBorder="1" applyAlignment="1">
      <alignment horizontal="center"/>
    </xf>
    <xf numFmtId="0" fontId="25" fillId="19" borderId="18" xfId="0" applyFont="1" applyFill="1" applyBorder="1" applyAlignment="1">
      <alignment horizontal="center"/>
    </xf>
    <xf numFmtId="0" fontId="25" fillId="19" borderId="26" xfId="0" applyFont="1" applyFill="1" applyBorder="1" applyAlignment="1">
      <alignment horizontal="center"/>
    </xf>
    <xf numFmtId="0" fontId="8" fillId="0" borderId="48" xfId="0" applyFont="1" applyBorder="1" applyAlignment="1">
      <alignment horizontal="center"/>
    </xf>
    <xf numFmtId="0" fontId="8" fillId="0" borderId="12" xfId="0" applyFont="1" applyBorder="1" applyAlignment="1">
      <alignment horizontal="center"/>
    </xf>
    <xf numFmtId="0" fontId="8" fillId="0" borderId="35" xfId="0" applyFont="1" applyBorder="1" applyAlignment="1" applyProtection="1">
      <alignment horizontal="center"/>
      <protection locked="0"/>
    </xf>
    <xf numFmtId="0" fontId="8" fillId="0" borderId="15" xfId="0" applyFont="1" applyBorder="1" applyAlignment="1" applyProtection="1">
      <alignment horizontal="center"/>
      <protection locked="0"/>
    </xf>
    <xf numFmtId="0" fontId="8" fillId="0" borderId="35" xfId="0" applyFont="1" applyFill="1" applyBorder="1" applyAlignment="1" applyProtection="1">
      <alignment horizontal="center"/>
      <protection locked="0"/>
    </xf>
    <xf numFmtId="0" fontId="8" fillId="0" borderId="15" xfId="0" applyFont="1" applyFill="1" applyBorder="1" applyAlignment="1" applyProtection="1">
      <alignment horizontal="center"/>
      <protection locked="0"/>
    </xf>
    <xf numFmtId="0" fontId="7" fillId="0" borderId="0" xfId="0" applyFont="1" applyBorder="1" applyAlignment="1">
      <alignment horizontal="center"/>
    </xf>
    <xf numFmtId="0" fontId="7" fillId="0" borderId="8" xfId="0" applyFont="1" applyBorder="1" applyAlignment="1">
      <alignment horizontal="center"/>
    </xf>
    <xf numFmtId="0" fontId="3" fillId="0" borderId="0" xfId="0" applyFont="1" applyFill="1" applyBorder="1" applyAlignment="1">
      <alignment horizontal="center" vertical="center" wrapText="1"/>
    </xf>
    <xf numFmtId="0" fontId="32" fillId="0" borderId="9" xfId="0" applyFont="1" applyFill="1" applyBorder="1" applyAlignment="1">
      <alignment horizontal="center"/>
    </xf>
    <xf numFmtId="0" fontId="32" fillId="0" borderId="26" xfId="0" applyFont="1" applyFill="1" applyBorder="1" applyAlignment="1">
      <alignment horizontal="center"/>
    </xf>
    <xf numFmtId="0" fontId="25" fillId="19" borderId="7" xfId="0" applyFont="1" applyFill="1" applyBorder="1" applyAlignment="1">
      <alignment horizontal="center"/>
    </xf>
    <xf numFmtId="0" fontId="25" fillId="19" borderId="25" xfId="0" applyFont="1" applyFill="1" applyBorder="1" applyAlignment="1">
      <alignment horizontal="center"/>
    </xf>
    <xf numFmtId="0" fontId="52" fillId="13" borderId="5" xfId="0" applyFont="1" applyFill="1" applyBorder="1" applyAlignment="1">
      <alignment horizontal="left" vertical="center"/>
    </xf>
    <xf numFmtId="0" fontId="52" fillId="13" borderId="31" xfId="0" applyFont="1" applyFill="1" applyBorder="1" applyAlignment="1">
      <alignment horizontal="left" vertical="center"/>
    </xf>
    <xf numFmtId="0" fontId="58" fillId="0" borderId="0" xfId="0" applyFont="1" applyBorder="1" applyAlignment="1">
      <alignment horizontal="center" vertical="center" wrapText="1"/>
    </xf>
    <xf numFmtId="0" fontId="50" fillId="3" borderId="39" xfId="0" applyFont="1" applyFill="1" applyBorder="1" applyAlignment="1">
      <alignment horizontal="left"/>
    </xf>
    <xf numFmtId="0" fontId="50" fillId="3" borderId="38" xfId="0" applyFont="1" applyFill="1" applyBorder="1" applyAlignment="1">
      <alignment horizontal="left"/>
    </xf>
    <xf numFmtId="0" fontId="50" fillId="3" borderId="52" xfId="0" applyFont="1" applyFill="1" applyBorder="1" applyAlignment="1">
      <alignment horizontal="left"/>
    </xf>
    <xf numFmtId="0" fontId="50" fillId="3" borderId="23" xfId="0" applyFont="1" applyFill="1" applyBorder="1" applyAlignment="1">
      <alignment horizontal="left"/>
    </xf>
    <xf numFmtId="0" fontId="50" fillId="3" borderId="35" xfId="0" applyFont="1" applyFill="1" applyBorder="1" applyAlignment="1">
      <alignment horizontal="left"/>
    </xf>
    <xf numFmtId="0" fontId="50" fillId="3" borderId="33" xfId="0" applyFont="1" applyFill="1" applyBorder="1" applyAlignment="1">
      <alignment horizontal="left"/>
    </xf>
    <xf numFmtId="0" fontId="47" fillId="0" borderId="16" xfId="0" applyFont="1" applyBorder="1" applyAlignment="1">
      <alignment horizontal="center"/>
    </xf>
    <xf numFmtId="0" fontId="47" fillId="0" borderId="35" xfId="0" applyFont="1" applyBorder="1" applyAlignment="1">
      <alignment horizontal="center"/>
    </xf>
    <xf numFmtId="0" fontId="47" fillId="0" borderId="33" xfId="0" applyFont="1" applyBorder="1" applyAlignment="1">
      <alignment horizontal="center"/>
    </xf>
    <xf numFmtId="0" fontId="46" fillId="0" borderId="16" xfId="0" applyFont="1" applyBorder="1" applyAlignment="1">
      <alignment horizontal="center"/>
    </xf>
    <xf numFmtId="0" fontId="46" fillId="0" borderId="15" xfId="0" applyFont="1" applyBorder="1" applyAlignment="1">
      <alignment horizontal="center"/>
    </xf>
    <xf numFmtId="0" fontId="9" fillId="0" borderId="56"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9" fillId="0" borderId="46" xfId="0" applyFont="1" applyFill="1" applyBorder="1" applyAlignment="1">
      <alignment horizontal="center" vertical="center" wrapText="1"/>
    </xf>
    <xf numFmtId="0" fontId="24" fillId="19" borderId="9" xfId="0" applyFont="1" applyFill="1" applyBorder="1" applyAlignment="1">
      <alignment horizontal="center"/>
    </xf>
    <xf numFmtId="0" fontId="45" fillId="19" borderId="18" xfId="0" applyFont="1" applyFill="1" applyBorder="1" applyAlignment="1">
      <alignment horizontal="center"/>
    </xf>
    <xf numFmtId="0" fontId="45" fillId="19" borderId="26" xfId="0" applyFont="1" applyFill="1" applyBorder="1" applyAlignment="1">
      <alignment horizontal="center"/>
    </xf>
    <xf numFmtId="0" fontId="28" fillId="3" borderId="62" xfId="0" applyFont="1" applyFill="1" applyBorder="1" applyAlignment="1">
      <alignment horizontal="center" vertical="center"/>
    </xf>
    <xf numFmtId="0" fontId="28" fillId="3" borderId="37" xfId="0" applyFont="1" applyFill="1" applyBorder="1" applyAlignment="1">
      <alignment horizontal="center" vertical="center"/>
    </xf>
    <xf numFmtId="0" fontId="28" fillId="3" borderId="62" xfId="0" applyFont="1" applyFill="1" applyBorder="1" applyAlignment="1">
      <alignment horizontal="center" vertical="center" wrapText="1"/>
    </xf>
    <xf numFmtId="0" fontId="28" fillId="3" borderId="32" xfId="0" applyFont="1" applyFill="1" applyBorder="1" applyAlignment="1">
      <alignment horizontal="center" vertical="center" wrapText="1"/>
    </xf>
    <xf numFmtId="0" fontId="28" fillId="3" borderId="34" xfId="0" applyFont="1" applyFill="1" applyBorder="1" applyAlignment="1">
      <alignment horizontal="center" vertical="center" wrapText="1"/>
    </xf>
    <xf numFmtId="0" fontId="28" fillId="3" borderId="23" xfId="0" applyFont="1" applyFill="1" applyBorder="1" applyAlignment="1">
      <alignment horizontal="center" vertical="center" wrapText="1"/>
    </xf>
    <xf numFmtId="0" fontId="28" fillId="3" borderId="35" xfId="0" applyFont="1" applyFill="1" applyBorder="1" applyAlignment="1">
      <alignment horizontal="center" vertical="center" wrapText="1"/>
    </xf>
    <xf numFmtId="0" fontId="28" fillId="3" borderId="33" xfId="0" applyFont="1" applyFill="1" applyBorder="1" applyAlignment="1">
      <alignment horizontal="center" vertical="center" wrapText="1"/>
    </xf>
    <xf numFmtId="0" fontId="50" fillId="13" borderId="7" xfId="0" applyFont="1" applyFill="1" applyBorder="1" applyAlignment="1">
      <alignment horizontal="left" vertical="center"/>
    </xf>
    <xf numFmtId="0" fontId="50" fillId="13" borderId="25" xfId="0" applyFont="1" applyFill="1" applyBorder="1" applyAlignment="1">
      <alignment horizontal="left" vertical="center"/>
    </xf>
    <xf numFmtId="0" fontId="50" fillId="13" borderId="6" xfId="0" applyFont="1" applyFill="1" applyBorder="1" applyAlignment="1">
      <alignment horizontal="left" vertical="center"/>
    </xf>
    <xf numFmtId="0" fontId="50" fillId="13" borderId="0" xfId="0" applyFont="1" applyFill="1" applyBorder="1" applyAlignment="1">
      <alignment horizontal="left" vertical="center"/>
    </xf>
    <xf numFmtId="0" fontId="47" fillId="0" borderId="35" xfId="0" applyFont="1" applyBorder="1" applyAlignment="1">
      <alignment horizontal="center" vertical="center"/>
    </xf>
    <xf numFmtId="0" fontId="47" fillId="0" borderId="15" xfId="0" applyFont="1" applyBorder="1" applyAlignment="1">
      <alignment horizontal="center" vertical="center"/>
    </xf>
    <xf numFmtId="0" fontId="47" fillId="0" borderId="38" xfId="0" applyFont="1" applyBorder="1" applyAlignment="1">
      <alignment horizontal="center" vertical="center"/>
    </xf>
    <xf numFmtId="0" fontId="47" fillId="0" borderId="67" xfId="0" applyFont="1" applyBorder="1" applyAlignment="1">
      <alignment horizontal="center" vertical="center"/>
    </xf>
    <xf numFmtId="0" fontId="50" fillId="13" borderId="5" xfId="0" applyFont="1" applyFill="1" applyBorder="1" applyAlignment="1">
      <alignment horizontal="left" vertical="center"/>
    </xf>
    <xf numFmtId="0" fontId="50" fillId="13" borderId="31" xfId="0" applyFont="1" applyFill="1" applyBorder="1" applyAlignment="1">
      <alignment horizontal="left" vertical="center"/>
    </xf>
    <xf numFmtId="0" fontId="46" fillId="0" borderId="35" xfId="0" applyFont="1" applyBorder="1" applyAlignment="1" applyProtection="1">
      <alignment horizontal="center"/>
      <protection locked="0"/>
    </xf>
    <xf numFmtId="0" fontId="46" fillId="0" borderId="15" xfId="0" applyFont="1" applyBorder="1" applyAlignment="1" applyProtection="1">
      <alignment horizontal="center"/>
      <protection locked="0"/>
    </xf>
    <xf numFmtId="0" fontId="46" fillId="8" borderId="35" xfId="0" applyFont="1" applyFill="1" applyBorder="1" applyAlignment="1" applyProtection="1">
      <alignment horizontal="center"/>
      <protection locked="0"/>
    </xf>
    <xf numFmtId="0" fontId="46" fillId="8" borderId="15" xfId="0" applyFont="1" applyFill="1" applyBorder="1" applyAlignment="1" applyProtection="1">
      <alignment horizontal="center"/>
      <protection locked="0"/>
    </xf>
    <xf numFmtId="0" fontId="50" fillId="13" borderId="6" xfId="0" applyFont="1" applyFill="1" applyBorder="1" applyAlignment="1">
      <alignment horizontal="left" vertical="center" wrapText="1"/>
    </xf>
    <xf numFmtId="0" fontId="50" fillId="13" borderId="0" xfId="0" applyFont="1" applyFill="1" applyBorder="1" applyAlignment="1">
      <alignment horizontal="left" vertical="center" wrapText="1"/>
    </xf>
    <xf numFmtId="0" fontId="49" fillId="17" borderId="6" xfId="0" applyFont="1" applyFill="1" applyBorder="1" applyAlignment="1">
      <alignment horizontal="left" vertical="center"/>
    </xf>
    <xf numFmtId="0" fontId="49" fillId="17" borderId="0" xfId="0" applyFont="1" applyFill="1" applyBorder="1" applyAlignment="1">
      <alignment horizontal="left" vertical="center"/>
    </xf>
    <xf numFmtId="0" fontId="49" fillId="17" borderId="63" xfId="0" applyFont="1" applyFill="1" applyBorder="1" applyAlignment="1">
      <alignment horizontal="left" vertical="center"/>
    </xf>
    <xf numFmtId="0" fontId="49" fillId="17" borderId="8" xfId="0" applyFont="1" applyFill="1" applyBorder="1" applyAlignment="1">
      <alignment horizontal="left" vertical="center"/>
    </xf>
    <xf numFmtId="0" fontId="17" fillId="0" borderId="64" xfId="0" applyNumberFormat="1" applyFont="1" applyBorder="1" applyAlignment="1" applyProtection="1">
      <alignment horizontal="center"/>
      <protection locked="0"/>
    </xf>
    <xf numFmtId="0" fontId="17" fillId="0" borderId="45" xfId="0" applyNumberFormat="1" applyFont="1" applyBorder="1" applyAlignment="1" applyProtection="1">
      <alignment horizontal="center"/>
      <protection locked="0"/>
    </xf>
    <xf numFmtId="0" fontId="8" fillId="0" borderId="23" xfId="0" applyNumberFormat="1" applyFont="1" applyFill="1" applyBorder="1" applyAlignment="1" applyProtection="1">
      <alignment horizontal="center"/>
      <protection locked="0"/>
    </xf>
    <xf numFmtId="0" fontId="8" fillId="0" borderId="33" xfId="0" applyNumberFormat="1" applyFont="1" applyFill="1" applyBorder="1" applyAlignment="1" applyProtection="1">
      <alignment horizontal="center"/>
      <protection locked="0"/>
    </xf>
    <xf numFmtId="0" fontId="25" fillId="18" borderId="7" xfId="0" applyFont="1" applyFill="1" applyBorder="1" applyAlignment="1">
      <alignment horizontal="center"/>
    </xf>
    <xf numFmtId="0" fontId="25" fillId="18" borderId="25" xfId="0" applyFont="1" applyFill="1" applyBorder="1" applyAlignment="1">
      <alignment horizontal="center"/>
    </xf>
    <xf numFmtId="0" fontId="25" fillId="18" borderId="18" xfId="0" applyFont="1" applyFill="1" applyBorder="1" applyAlignment="1">
      <alignment horizontal="center"/>
    </xf>
    <xf numFmtId="0" fontId="49" fillId="17" borderId="7" xfId="0" applyFont="1" applyFill="1" applyBorder="1" applyAlignment="1">
      <alignment horizontal="left" vertical="center"/>
    </xf>
    <xf numFmtId="0" fontId="49" fillId="17" borderId="25" xfId="0" applyFont="1" applyFill="1" applyBorder="1" applyAlignment="1">
      <alignment horizontal="left" vertical="center"/>
    </xf>
    <xf numFmtId="0" fontId="49" fillId="17" borderId="56" xfId="0" applyFont="1" applyFill="1" applyBorder="1" applyAlignment="1">
      <alignment horizontal="left" vertical="center"/>
    </xf>
    <xf numFmtId="0" fontId="49" fillId="17" borderId="6" xfId="0" applyFont="1" applyFill="1" applyBorder="1" applyAlignment="1">
      <alignment horizontal="left" vertical="center" wrapText="1"/>
    </xf>
    <xf numFmtId="0" fontId="49" fillId="17" borderId="0" xfId="0" applyFont="1" applyFill="1" applyBorder="1" applyAlignment="1">
      <alignment horizontal="left" vertical="center" wrapText="1"/>
    </xf>
    <xf numFmtId="0" fontId="49" fillId="17" borderId="8" xfId="0" applyFont="1" applyFill="1" applyBorder="1" applyAlignment="1">
      <alignment horizontal="left" vertical="center" wrapText="1"/>
    </xf>
    <xf numFmtId="0" fontId="38" fillId="0" borderId="9" xfId="0" applyFont="1" applyBorder="1" applyAlignment="1">
      <alignment horizontal="center" vertical="center"/>
    </xf>
    <xf numFmtId="0" fontId="38" fillId="0" borderId="18" xfId="0" applyFont="1" applyBorder="1" applyAlignment="1">
      <alignment horizontal="center" vertical="center"/>
    </xf>
    <xf numFmtId="0" fontId="38" fillId="0" borderId="26" xfId="0" applyFont="1" applyBorder="1" applyAlignment="1">
      <alignment horizontal="center" vertical="center"/>
    </xf>
    <xf numFmtId="0" fontId="49" fillId="17" borderId="7" xfId="0" applyFont="1" applyFill="1" applyBorder="1" applyAlignment="1">
      <alignment horizontal="left" vertical="center" wrapText="1"/>
    </xf>
    <xf numFmtId="0" fontId="49" fillId="17" borderId="5" xfId="0" applyFont="1" applyFill="1" applyBorder="1" applyAlignment="1">
      <alignment horizontal="left" vertical="center" wrapText="1"/>
    </xf>
    <xf numFmtId="0" fontId="49" fillId="17" borderId="31" xfId="0" applyFont="1" applyFill="1" applyBorder="1" applyAlignment="1">
      <alignment horizontal="left" vertical="center" wrapText="1"/>
    </xf>
    <xf numFmtId="0" fontId="49" fillId="17" borderId="46" xfId="0" applyFont="1" applyFill="1" applyBorder="1" applyAlignment="1">
      <alignment horizontal="left" vertical="center" wrapText="1"/>
    </xf>
    <xf numFmtId="0" fontId="25" fillId="18" borderId="6" xfId="0" applyFont="1" applyFill="1" applyBorder="1" applyAlignment="1">
      <alignment horizontal="center" vertical="center"/>
    </xf>
    <xf numFmtId="0" fontId="25" fillId="18" borderId="0" xfId="0" applyFont="1" applyFill="1" applyBorder="1" applyAlignment="1">
      <alignment horizontal="center" vertical="center"/>
    </xf>
    <xf numFmtId="0" fontId="49" fillId="17" borderId="5" xfId="0" applyFont="1" applyFill="1" applyBorder="1" applyAlignment="1">
      <alignment horizontal="left" vertical="center"/>
    </xf>
    <xf numFmtId="0" fontId="49" fillId="17" borderId="31" xfId="0" applyFont="1" applyFill="1" applyBorder="1" applyAlignment="1">
      <alignment horizontal="left" vertical="center"/>
    </xf>
    <xf numFmtId="0" fontId="49" fillId="17" borderId="46" xfId="0" applyFont="1" applyFill="1" applyBorder="1" applyAlignment="1">
      <alignment horizontal="left" vertical="center"/>
    </xf>
    <xf numFmtId="0" fontId="25" fillId="18" borderId="18" xfId="0" applyFont="1" applyFill="1" applyBorder="1" applyAlignment="1">
      <alignment horizontal="center" vertical="center"/>
    </xf>
    <xf numFmtId="0" fontId="8" fillId="0" borderId="23" xfId="0" applyFont="1" applyBorder="1" applyAlignment="1" applyProtection="1">
      <alignment horizontal="center"/>
      <protection locked="0"/>
    </xf>
    <xf numFmtId="0" fontId="8" fillId="0" borderId="33" xfId="0" applyFont="1" applyBorder="1" applyAlignment="1" applyProtection="1">
      <alignment horizontal="center"/>
      <protection locked="0"/>
    </xf>
    <xf numFmtId="0" fontId="49" fillId="17" borderId="41" xfId="0" applyFont="1" applyFill="1" applyBorder="1" applyAlignment="1">
      <alignment horizontal="left" vertical="center"/>
    </xf>
    <xf numFmtId="0" fontId="24" fillId="16" borderId="11" xfId="0" applyFont="1" applyFill="1" applyBorder="1" applyAlignment="1">
      <alignment horizontal="center"/>
    </xf>
    <xf numFmtId="0" fontId="24" fillId="16" borderId="44" xfId="0" applyFont="1" applyFill="1" applyBorder="1" applyAlignment="1">
      <alignment horizontal="center"/>
    </xf>
    <xf numFmtId="0" fontId="24" fillId="16" borderId="58" xfId="0" applyFont="1" applyFill="1" applyBorder="1" applyAlignment="1">
      <alignment horizontal="center"/>
    </xf>
    <xf numFmtId="0" fontId="24" fillId="16" borderId="6" xfId="0" applyFont="1" applyFill="1" applyBorder="1" applyAlignment="1">
      <alignment horizontal="center" vertical="center"/>
    </xf>
    <xf numFmtId="0" fontId="24" fillId="16" borderId="5" xfId="0" applyFont="1" applyFill="1" applyBorder="1" applyAlignment="1">
      <alignment horizontal="center" vertical="center"/>
    </xf>
    <xf numFmtId="0" fontId="49" fillId="6" borderId="6" xfId="0" applyFont="1" applyFill="1" applyBorder="1" applyAlignment="1">
      <alignment horizontal="left" vertical="center" wrapText="1"/>
    </xf>
    <xf numFmtId="0" fontId="49" fillId="6" borderId="0" xfId="0" applyFont="1" applyFill="1" applyBorder="1" applyAlignment="1">
      <alignment horizontal="left" vertical="center" wrapText="1"/>
    </xf>
    <xf numFmtId="0" fontId="49" fillId="6" borderId="8" xfId="0" applyFont="1" applyFill="1" applyBorder="1" applyAlignment="1">
      <alignment horizontal="left" vertical="center" wrapText="1"/>
    </xf>
    <xf numFmtId="0" fontId="49" fillId="6" borderId="6" xfId="0" applyFont="1" applyFill="1" applyBorder="1" applyAlignment="1">
      <alignment horizontal="left" vertical="center"/>
    </xf>
    <xf numFmtId="0" fontId="49" fillId="6" borderId="0" xfId="0" applyFont="1" applyFill="1" applyBorder="1" applyAlignment="1">
      <alignment horizontal="left" vertical="center"/>
    </xf>
    <xf numFmtId="0" fontId="49" fillId="6" borderId="8" xfId="0" applyFont="1" applyFill="1" applyBorder="1" applyAlignment="1">
      <alignment horizontal="left" vertical="center"/>
    </xf>
    <xf numFmtId="0" fontId="49" fillId="6" borderId="5" xfId="0" applyFont="1" applyFill="1" applyBorder="1" applyAlignment="1">
      <alignment horizontal="left" vertical="center"/>
    </xf>
    <xf numFmtId="0" fontId="49" fillId="6" borderId="31" xfId="0" applyFont="1" applyFill="1" applyBorder="1" applyAlignment="1">
      <alignment horizontal="left" vertical="center"/>
    </xf>
    <xf numFmtId="0" fontId="49" fillId="6" borderId="46" xfId="0" applyFont="1" applyFill="1" applyBorder="1" applyAlignment="1">
      <alignment horizontal="left" vertical="center"/>
    </xf>
    <xf numFmtId="0" fontId="21" fillId="0" borderId="51" xfId="0" applyFont="1" applyBorder="1" applyAlignment="1" applyProtection="1">
      <alignment horizontal="center" vertical="center"/>
      <protection locked="0"/>
    </xf>
    <xf numFmtId="0" fontId="21" fillId="0" borderId="52" xfId="0" applyFont="1" applyBorder="1" applyAlignment="1" applyProtection="1">
      <alignment horizontal="center" vertical="center"/>
      <protection locked="0"/>
    </xf>
    <xf numFmtId="0" fontId="21" fillId="0" borderId="39" xfId="0" applyFont="1" applyBorder="1" applyAlignment="1" applyProtection="1">
      <alignment horizontal="center" vertical="center"/>
      <protection locked="0"/>
    </xf>
    <xf numFmtId="0" fontId="21" fillId="0" borderId="16" xfId="0" applyFont="1" applyBorder="1" applyAlignment="1" applyProtection="1">
      <alignment horizontal="center"/>
      <protection locked="0"/>
    </xf>
    <xf numFmtId="0" fontId="21" fillId="0" borderId="33" xfId="0" applyFont="1" applyBorder="1" applyAlignment="1" applyProtection="1">
      <alignment horizontal="center"/>
      <protection locked="0"/>
    </xf>
    <xf numFmtId="0" fontId="21" fillId="0" borderId="23" xfId="0" applyFont="1" applyBorder="1" applyAlignment="1" applyProtection="1">
      <alignment horizontal="center"/>
      <protection locked="0"/>
    </xf>
    <xf numFmtId="0" fontId="60" fillId="23" borderId="9" xfId="0" applyFont="1" applyFill="1" applyBorder="1" applyAlignment="1">
      <alignment horizontal="center" vertical="center"/>
    </xf>
    <xf numFmtId="0" fontId="60" fillId="23" borderId="18" xfId="0" applyFont="1" applyFill="1" applyBorder="1" applyAlignment="1">
      <alignment horizontal="center" vertical="center"/>
    </xf>
    <xf numFmtId="0" fontId="60" fillId="23" borderId="26" xfId="0" applyFont="1" applyFill="1" applyBorder="1" applyAlignment="1">
      <alignment horizontal="center" vertical="center"/>
    </xf>
    <xf numFmtId="0" fontId="60" fillId="23" borderId="27" xfId="0" applyFont="1" applyFill="1" applyBorder="1" applyAlignment="1">
      <alignment horizontal="center" vertical="center" wrapText="1"/>
    </xf>
    <xf numFmtId="0" fontId="31" fillId="0" borderId="57" xfId="0" applyFont="1" applyBorder="1" applyAlignment="1">
      <alignment horizontal="center" vertical="center" wrapText="1"/>
    </xf>
    <xf numFmtId="0" fontId="31" fillId="0" borderId="49" xfId="0" applyFont="1" applyBorder="1" applyAlignment="1">
      <alignment horizontal="center" vertical="center" wrapText="1"/>
    </xf>
    <xf numFmtId="0" fontId="31" fillId="0" borderId="57" xfId="0" applyFont="1" applyBorder="1" applyAlignment="1">
      <alignment horizontal="center" vertical="center"/>
    </xf>
    <xf numFmtId="0" fontId="31" fillId="0" borderId="49" xfId="0" applyFont="1" applyBorder="1" applyAlignment="1">
      <alignment horizontal="center" vertical="center"/>
    </xf>
    <xf numFmtId="0" fontId="59" fillId="0" borderId="57" xfId="0" applyFont="1" applyBorder="1" applyAlignment="1" applyProtection="1">
      <alignment horizontal="center"/>
      <protection locked="0"/>
    </xf>
    <xf numFmtId="0" fontId="59" fillId="0" borderId="49" xfId="0" applyFont="1" applyBorder="1" applyAlignment="1" applyProtection="1">
      <alignment horizontal="center"/>
      <protection locked="0"/>
    </xf>
  </cellXfs>
  <cellStyles count="2">
    <cellStyle name="Entrée" xfId="1" builtinId="20"/>
    <cellStyle name="Normal" xfId="0" builtinId="0"/>
  </cellStyles>
  <dxfs count="23">
    <dxf>
      <fill>
        <patternFill>
          <bgColor rgb="FFFF4F4F"/>
        </patternFill>
      </fill>
    </dxf>
    <dxf>
      <fill>
        <patternFill>
          <bgColor rgb="FFB2DE82"/>
        </patternFill>
      </fill>
    </dxf>
    <dxf>
      <fill>
        <patternFill>
          <bgColor theme="7"/>
        </patternFill>
      </fill>
    </dxf>
    <dxf>
      <fill>
        <patternFill>
          <bgColor theme="9" tint="0.39994506668294322"/>
        </patternFill>
      </fill>
    </dxf>
    <dxf>
      <fill>
        <patternFill>
          <bgColor rgb="FFFF0000"/>
        </patternFill>
      </fill>
    </dxf>
    <dxf>
      <fill>
        <patternFill>
          <bgColor theme="7"/>
        </patternFill>
      </fill>
    </dxf>
    <dxf>
      <fill>
        <patternFill>
          <bgColor theme="7"/>
        </patternFill>
      </fill>
    </dxf>
    <dxf>
      <fill>
        <patternFill>
          <bgColor theme="9" tint="0.39994506668294322"/>
        </patternFill>
      </fill>
    </dxf>
    <dxf>
      <fill>
        <patternFill>
          <bgColor theme="9" tint="0.39994506668294322"/>
        </patternFill>
      </fill>
    </dxf>
    <dxf>
      <fill>
        <patternFill>
          <bgColor theme="7"/>
        </patternFill>
      </fill>
    </dxf>
    <dxf>
      <fill>
        <patternFill>
          <bgColor theme="9" tint="0.39994506668294322"/>
        </patternFill>
      </fill>
    </dxf>
    <dxf>
      <fill>
        <patternFill>
          <bgColor theme="7"/>
        </patternFill>
      </fill>
    </dxf>
    <dxf>
      <fill>
        <patternFill>
          <bgColor theme="9" tint="0.39994506668294322"/>
        </patternFill>
      </fill>
    </dxf>
    <dxf>
      <fill>
        <patternFill>
          <bgColor theme="7"/>
        </patternFill>
      </fill>
    </dxf>
    <dxf>
      <fill>
        <patternFill>
          <bgColor theme="9" tint="0.39994506668294322"/>
        </patternFill>
      </fill>
    </dxf>
    <dxf>
      <fill>
        <patternFill>
          <bgColor theme="7"/>
        </patternFill>
      </fill>
    </dxf>
    <dxf>
      <fill>
        <patternFill>
          <bgColor theme="9" tint="0.39994506668294322"/>
        </patternFill>
      </fill>
    </dxf>
    <dxf>
      <fill>
        <patternFill>
          <bgColor theme="7"/>
        </patternFill>
      </fill>
    </dxf>
    <dxf>
      <fill>
        <patternFill>
          <bgColor theme="9" tint="0.39994506668294322"/>
        </patternFill>
      </fill>
    </dxf>
    <dxf>
      <font>
        <strike val="0"/>
        <outline val="0"/>
        <shadow val="0"/>
        <u val="none"/>
        <vertAlign val="baseline"/>
        <sz val="12"/>
        <color theme="1"/>
        <name val="Calibri"/>
        <scheme val="minor"/>
      </font>
      <fill>
        <patternFill patternType="none">
          <fgColor indexed="64"/>
          <bgColor auto="1"/>
        </patternFill>
      </fill>
      <border diagonalUp="0" diagonalDown="0" outline="0">
        <left/>
        <right style="thin">
          <color indexed="64"/>
        </right>
        <top style="thin">
          <color indexed="64"/>
        </top>
        <bottom style="thin">
          <color indexed="64"/>
        </bottom>
      </border>
      <protection locked="0" hidden="0"/>
    </dxf>
    <dxf>
      <font>
        <b/>
        <strike val="0"/>
        <outline val="0"/>
        <shadow val="0"/>
        <u val="none"/>
        <vertAlign val="baseline"/>
        <sz val="12"/>
        <color theme="1"/>
        <name val="Calibri"/>
        <scheme val="minor"/>
      </font>
      <fill>
        <patternFill patternType="solid">
          <fgColor indexed="64"/>
          <bgColor theme="4" tint="0.59999389629810485"/>
        </patternFill>
      </fill>
      <alignment horizontal="general" vertical="center" textRotation="0" wrapText="0" indent="0" justifyLastLine="0" shrinkToFit="0" readingOrder="0"/>
    </dxf>
    <dxf>
      <font>
        <strike val="0"/>
        <outline val="0"/>
        <shadow val="0"/>
        <u val="none"/>
        <vertAlign val="baseline"/>
        <sz val="12"/>
        <color theme="1"/>
        <name val="Calibri"/>
        <scheme val="minor"/>
      </font>
    </dxf>
    <dxf>
      <font>
        <strike val="0"/>
        <outline val="0"/>
        <shadow val="0"/>
        <u val="none"/>
        <vertAlign val="baseline"/>
        <sz val="12"/>
        <color theme="1"/>
        <name val="Calibri"/>
        <scheme val="minor"/>
      </font>
      <border diagonalUp="0" diagonalDown="0">
        <left style="thin">
          <color indexed="64"/>
        </left>
        <right style="thin">
          <color indexed="64"/>
        </right>
        <top/>
        <bottom/>
        <vertical style="thin">
          <color indexed="64"/>
        </vertical>
        <horizontal style="thin">
          <color indexed="64"/>
        </horizontal>
      </border>
    </dxf>
  </dxfs>
  <tableStyles count="0" defaultTableStyle="TableStyleMedium2" defaultPivotStyle="PivotStyleLight16"/>
  <colors>
    <mruColors>
      <color rgb="FF00759E"/>
      <color rgb="FFD1F3FF"/>
      <color rgb="FFA3E7FF"/>
      <color rgb="FFFF7171"/>
      <color rgb="FFFF7D7D"/>
      <color rgb="FFCC0099"/>
      <color rgb="FFFF93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checked="Checked"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GBox" noThreeD="1"/>
</file>

<file path=xl/ctrlProps/ctrlProp15.xml><?xml version="1.0" encoding="utf-8"?>
<formControlPr xmlns="http://schemas.microsoft.com/office/spreadsheetml/2009/9/main" objectType="Radio" firstButton="1" fmlaLink="$K$10" lockText="1" noThreeD="1"/>
</file>

<file path=xl/ctrlProps/ctrlProp16.xml><?xml version="1.0" encoding="utf-8"?>
<formControlPr xmlns="http://schemas.microsoft.com/office/spreadsheetml/2009/9/main" objectType="Radio" checked="Checked" lockText="1" noThreeD="1"/>
</file>

<file path=xl/ctrlProps/ctrlProp17.xml><?xml version="1.0" encoding="utf-8"?>
<formControlPr xmlns="http://schemas.microsoft.com/office/spreadsheetml/2009/9/main" objectType="GBox" noThreeD="1"/>
</file>

<file path=xl/ctrlProps/ctrlProp18.xml><?xml version="1.0" encoding="utf-8"?>
<formControlPr xmlns="http://schemas.microsoft.com/office/spreadsheetml/2009/9/main" objectType="GBox" noThreeD="1"/>
</file>

<file path=xl/ctrlProps/ctrlProp19.xml><?xml version="1.0" encoding="utf-8"?>
<formControlPr xmlns="http://schemas.microsoft.com/office/spreadsheetml/2009/9/main" objectType="GBox" noThreeD="1"/>
</file>

<file path=xl/ctrlProps/ctrlProp20.xml><?xml version="1.0" encoding="utf-8"?>
<formControlPr xmlns="http://schemas.microsoft.com/office/spreadsheetml/2009/9/main" objectType="GBox" noThreeD="1"/>
</file>

<file path=xl/ctrlProps/ctrlProp21.xml><?xml version="1.0" encoding="utf-8"?>
<formControlPr xmlns="http://schemas.microsoft.com/office/spreadsheetml/2009/9/main" objectType="GBox" noThreeD="1"/>
</file>

<file path=xl/ctrlProps/ctrlProp22.xml><?xml version="1.0" encoding="utf-8"?>
<formControlPr xmlns="http://schemas.microsoft.com/office/spreadsheetml/2009/9/main" objectType="GBox" noThreeD="1"/>
</file>

<file path=xl/ctrlProps/ctrlProp23.xml><?xml version="1.0" encoding="utf-8"?>
<formControlPr xmlns="http://schemas.microsoft.com/office/spreadsheetml/2009/9/main" objectType="GBox" noThreeD="1"/>
</file>

<file path=xl/ctrlProps/ctrlProp24.xml><?xml version="1.0" encoding="utf-8"?>
<formControlPr xmlns="http://schemas.microsoft.com/office/spreadsheetml/2009/9/main" objectType="GBox" noThreeD="1"/>
</file>

<file path=xl/ctrlProps/ctrlProp25.xml><?xml version="1.0" encoding="utf-8"?>
<formControlPr xmlns="http://schemas.microsoft.com/office/spreadsheetml/2009/9/main" objectType="GBox" noThreeD="1"/>
</file>

<file path=xl/ctrlProps/ctrlProp26.xml><?xml version="1.0" encoding="utf-8"?>
<formControlPr xmlns="http://schemas.microsoft.com/office/spreadsheetml/2009/9/main" objectType="GBox" noThreeD="1"/>
</file>

<file path=xl/ctrlProps/ctrlProp27.xml><?xml version="1.0" encoding="utf-8"?>
<formControlPr xmlns="http://schemas.microsoft.com/office/spreadsheetml/2009/9/main" objectType="GBox" noThreeD="1"/>
</file>

<file path=xl/ctrlProps/ctrlProp28.xml><?xml version="1.0" encoding="utf-8"?>
<formControlPr xmlns="http://schemas.microsoft.com/office/spreadsheetml/2009/9/main" objectType="GBox" noThreeD="1"/>
</file>

<file path=xl/ctrlProps/ctrlProp29.xml><?xml version="1.0" encoding="utf-8"?>
<formControlPr xmlns="http://schemas.microsoft.com/office/spreadsheetml/2009/9/main" objectType="GBox" noThreeD="1"/>
</file>

<file path=xl/ctrlProps/ctrlProp30.xml><?xml version="1.0" encoding="utf-8"?>
<formControlPr xmlns="http://schemas.microsoft.com/office/spreadsheetml/2009/9/main" objectType="GBox" noThreeD="1"/>
</file>

<file path=xl/ctrlProps/ctrlProp31.xml><?xml version="1.0" encoding="utf-8"?>
<formControlPr xmlns="http://schemas.microsoft.com/office/spreadsheetml/2009/9/main" objectType="GBox" noThreeD="1"/>
</file>

<file path=xl/ctrlProps/ctrlProp32.xml><?xml version="1.0" encoding="utf-8"?>
<formControlPr xmlns="http://schemas.microsoft.com/office/spreadsheetml/2009/9/main" objectType="GBox" noThreeD="1"/>
</file>

<file path=xl/ctrlProps/ctrlProp33.xml><?xml version="1.0" encoding="utf-8"?>
<formControlPr xmlns="http://schemas.microsoft.com/office/spreadsheetml/2009/9/main" objectType="GBox" noThreeD="1"/>
</file>

<file path=xl/ctrlProps/ctrlProp34.xml><?xml version="1.0" encoding="utf-8"?>
<formControlPr xmlns="http://schemas.microsoft.com/office/spreadsheetml/2009/9/main" objectType="CheckBox" fmlaLink="$M$9"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fmlaLink="$M$11"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fmlaLink="$M$13"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fmlaLink="$M$15"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fmlaLink="$M$17"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fmlaLink="$M$18"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fmlaLink="$M$19" lockText="1" noThreeD="1"/>
</file>

<file path=xl/ctrlProps/ctrlProp49.xml><?xml version="1.0" encoding="utf-8"?>
<formControlPr xmlns="http://schemas.microsoft.com/office/spreadsheetml/2009/9/main" objectType="CheckBox" fmlaLink="$M$20"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fmlaLink="$M$24"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fmlaLink="$M$26" lockText="1" noThreeD="1"/>
</file>

<file path=xl/ctrlProps/ctrlProp57.xml><?xml version="1.0" encoding="utf-8"?>
<formControlPr xmlns="http://schemas.microsoft.com/office/spreadsheetml/2009/9/main" objectType="CheckBox" fmlaLink="$M$27"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fmlaLink="$M$22"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fmlaLink="$M$28"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fmlaLink="$M$29"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fmlaLink="$M$30"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fmlaLink="$M$23"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fmlaLink="#REF!" lockText="1" noThreeD="1"/>
</file>

<file path=xl/ctrlProps/ctrlProp70.xml><?xml version="1.0" encoding="utf-8"?>
<formControlPr xmlns="http://schemas.microsoft.com/office/spreadsheetml/2009/9/main" objectType="CheckBox" checked="Checked" lockText="1" noThreeD="1"/>
</file>

<file path=xl/ctrlProps/ctrlProp71.xml><?xml version="1.0" encoding="utf-8"?>
<formControlPr xmlns="http://schemas.microsoft.com/office/spreadsheetml/2009/9/main" objectType="CheckBox" fmlaLink="$I$24" lockText="1" noThreeD="1"/>
</file>

<file path=xl/ctrlProps/ctrlProp72.xml><?xml version="1.0" encoding="utf-8"?>
<formControlPr xmlns="http://schemas.microsoft.com/office/spreadsheetml/2009/9/main" objectType="CheckBox" fmlaLink="$K$24" lockText="1" noThreeD="1"/>
</file>

<file path=xl/ctrlProps/ctrlProp73.xml><?xml version="1.0" encoding="utf-8"?>
<formControlPr xmlns="http://schemas.microsoft.com/office/spreadsheetml/2009/9/main" objectType="CheckBox" fmlaLink="$I$25"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fmlaLink="$K$27" lockText="1" noThreeD="1"/>
</file>

<file path=xl/ctrlProps/ctrlProp77.xml><?xml version="1.0" encoding="utf-8"?>
<formControlPr xmlns="http://schemas.microsoft.com/office/spreadsheetml/2009/9/main" objectType="CheckBox" fmlaLink="$I$27" lockText="1" noThreeD="1"/>
</file>

<file path=xl/ctrlProps/ctrlProp78.xml><?xml version="1.0" encoding="utf-8"?>
<formControlPr xmlns="http://schemas.microsoft.com/office/spreadsheetml/2009/9/main" objectType="CheckBox" fmlaLink="$I$30" lockText="1" noThreeD="1"/>
</file>

<file path=xl/ctrlProps/ctrlProp79.xml><?xml version="1.0" encoding="utf-8"?>
<formControlPr xmlns="http://schemas.microsoft.com/office/spreadsheetml/2009/9/main" objectType="CheckBox" fmlaLink="$K$30" lockText="1" noThreeD="1"/>
</file>

<file path=xl/ctrlProps/ctrlProp80.xml><?xml version="1.0" encoding="utf-8"?>
<formControlPr xmlns="http://schemas.microsoft.com/office/spreadsheetml/2009/9/main" objectType="CheckBox" fmlaLink="$I$31" lockText="1" noThreeD="1"/>
</file>

<file path=xl/ctrlProps/ctrlProp81.xml><?xml version="1.0" encoding="utf-8"?>
<formControlPr xmlns="http://schemas.microsoft.com/office/spreadsheetml/2009/9/main" objectType="CheckBox" fmlaLink="$I$36" lockText="1" noThreeD="1"/>
</file>

<file path=xl/ctrlProps/ctrlProp82.xml><?xml version="1.0" encoding="utf-8"?>
<formControlPr xmlns="http://schemas.microsoft.com/office/spreadsheetml/2009/9/main" objectType="CheckBox" fmlaLink="$K$36" lockText="1" noThreeD="1"/>
</file>

<file path=xl/ctrlProps/ctrlProp83.xml><?xml version="1.0" encoding="utf-8"?>
<formControlPr xmlns="http://schemas.microsoft.com/office/spreadsheetml/2009/9/main" objectType="CheckBox" fmlaLink="$I$37" lockText="1" noThreeD="1"/>
</file>

<file path=xl/ctrlProps/ctrlProp84.xml><?xml version="1.0" encoding="utf-8"?>
<formControlPr xmlns="http://schemas.microsoft.com/office/spreadsheetml/2009/9/main" objectType="CheckBox" fmlaLink="$I$43"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fmlaLink="$K$39" lockText="1" noThreeD="1"/>
</file>

<file path=xl/ctrlProps/ctrlProp90.xml><?xml version="1.0" encoding="utf-8"?>
<formControlPr xmlns="http://schemas.microsoft.com/office/spreadsheetml/2009/9/main" objectType="CheckBox" fmlaLink="$I$39" lockText="1" noThreeD="1"/>
</file>

<file path=xl/ctrlProps/ctrlProp91.xml><?xml version="1.0" encoding="utf-8"?>
<formControlPr xmlns="http://schemas.microsoft.com/office/spreadsheetml/2009/9/main" objectType="CheckBox" fmlaLink="$K$46" lockText="1" noThreeD="1"/>
</file>

<file path=xl/ctrlProps/ctrlProp92.xml><?xml version="1.0" encoding="utf-8"?>
<formControlPr xmlns="http://schemas.microsoft.com/office/spreadsheetml/2009/9/main" objectType="CheckBox" fmlaLink="$I$46" lockText="1" noThreeD="1"/>
</file>

<file path=xl/ctrlProps/ctrlProp93.xml><?xml version="1.0" encoding="utf-8"?>
<formControlPr xmlns="http://schemas.microsoft.com/office/spreadsheetml/2009/9/main" objectType="CheckBox" fmlaLink="$K$42" lockText="1" noThreeD="1"/>
</file>

<file path=xl/ctrlProps/ctrlProp94.xml><?xml version="1.0" encoding="utf-8"?>
<formControlPr xmlns="http://schemas.microsoft.com/office/spreadsheetml/2009/9/main" objectType="CheckBox" fmlaLink="$I$42" lockText="1" noThreeD="1"/>
</file>

<file path=xl/ctrlProps/ctrlProp95.xml><?xml version="1.0" encoding="utf-8"?>
<formControlPr xmlns="http://schemas.microsoft.com/office/spreadsheetml/2009/9/main" objectType="CheckBox" fmlaLink="$I$22"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fmlaLink="$K$34" lockText="1" noThreeD="1"/>
</file>

<file path=xl/ctrlProps/ctrlProp100.xml><?xml version="1.0" encoding="utf-8"?>
<formControlPr xmlns="http://schemas.microsoft.com/office/spreadsheetml/2009/9/main" objectType="CheckBox" checked="Checked" fmlaLink="$R$9" lockText="1" noThreeD="1"/>
</file>

<file path=xl/ctrlProps/ctrlProp101.xml><?xml version="1.0" encoding="utf-8"?>
<formControlPr xmlns="http://schemas.microsoft.com/office/spreadsheetml/2009/9/main" objectType="CheckBox" fmlaLink="$T$9" lockText="1" noThreeD="1"/>
</file>

<file path=xl/ctrlProps/ctrlProp102.xml><?xml version="1.0" encoding="utf-8"?>
<formControlPr xmlns="http://schemas.microsoft.com/office/spreadsheetml/2009/9/main" objectType="CheckBox" fmlaLink="$R$10"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fmlaLink="$R$14" lockText="1" noThreeD="1"/>
</file>

<file path=xl/ctrlProps/ctrlProp105.xml><?xml version="1.0" encoding="utf-8"?>
<formControlPr xmlns="http://schemas.microsoft.com/office/spreadsheetml/2009/9/main" objectType="CheckBox" fmlaLink="$T$14" lockText="1" noThreeD="1"/>
</file>

<file path=xl/ctrlProps/ctrlProp106.xml><?xml version="1.0" encoding="utf-8"?>
<formControlPr xmlns="http://schemas.microsoft.com/office/spreadsheetml/2009/9/main" objectType="CheckBox" fmlaLink="$V$14" lockText="1" noThreeD="1"/>
</file>

<file path=xl/ctrlProps/ctrlProp107.xml><?xml version="1.0" encoding="utf-8"?>
<formControlPr xmlns="http://schemas.microsoft.com/office/spreadsheetml/2009/9/main" objectType="CheckBox" fmlaLink="$R$17" lockText="1" noThreeD="1"/>
</file>

<file path=xl/ctrlProps/ctrlProp108.xml><?xml version="1.0" encoding="utf-8"?>
<formControlPr xmlns="http://schemas.microsoft.com/office/spreadsheetml/2009/9/main" objectType="CheckBox" fmlaLink="$T$17" lockText="1" noThreeD="1"/>
</file>

<file path=xl/ctrlProps/ctrlProp109.xml><?xml version="1.0" encoding="utf-8"?>
<formControlPr xmlns="http://schemas.microsoft.com/office/spreadsheetml/2009/9/main" objectType="CheckBox" fmlaLink="$R$18"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fmlaLink="$R$21" lockText="1" noThreeD="1"/>
</file>

<file path=xl/ctrlProps/ctrlProp112.xml><?xml version="1.0" encoding="utf-8"?>
<formControlPr xmlns="http://schemas.microsoft.com/office/spreadsheetml/2009/9/main" objectType="CheckBox" fmlaLink="$T$21" lockText="1" noThreeD="1"/>
</file>

<file path=xl/ctrlProps/ctrlProp113.xml><?xml version="1.0" encoding="utf-8"?>
<formControlPr xmlns="http://schemas.microsoft.com/office/spreadsheetml/2009/9/main" objectType="CheckBox" fmlaLink="$V$21" lockText="1" noThreeD="1"/>
</file>

<file path=xl/ctrlProps/ctrlProp114.xml><?xml version="1.0" encoding="utf-8"?>
<formControlPr xmlns="http://schemas.microsoft.com/office/spreadsheetml/2009/9/main" objectType="CheckBox" fmlaLink="$R$24" lockText="1" noThreeD="1"/>
</file>

<file path=xl/ctrlProps/ctrlProp115.xml><?xml version="1.0" encoding="utf-8"?>
<formControlPr xmlns="http://schemas.microsoft.com/office/spreadsheetml/2009/9/main" objectType="CheckBox" fmlaLink="$R$25"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fmlaLink="$R$28" lockText="1" noThreeD="1"/>
</file>

<file path=xl/ctrlProps/ctrlProp118.xml><?xml version="1.0" encoding="utf-8"?>
<formControlPr xmlns="http://schemas.microsoft.com/office/spreadsheetml/2009/9/main" objectType="CheckBox" fmlaLink="$T$28" lockText="1" noThreeD="1"/>
</file>

<file path=xl/ctrlProps/ctrlProp119.xml><?xml version="1.0" encoding="utf-8"?>
<formControlPr xmlns="http://schemas.microsoft.com/office/spreadsheetml/2009/9/main" objectType="CheckBox" fmlaLink="$V$28" lockText="1" noThreeD="1"/>
</file>

<file path=xl/ctrlProps/ctrlProp120.xml><?xml version="1.0" encoding="utf-8"?>
<formControlPr xmlns="http://schemas.microsoft.com/office/spreadsheetml/2009/9/main" objectType="CheckBox" fmlaLink="$T$24" lockText="1" noThreeD="1"/>
</file>

<file path=xl/ctrlProps/ctrlProp121.xml><?xml version="1.0" encoding="utf-8"?>
<formControlPr xmlns="http://schemas.microsoft.com/office/spreadsheetml/2009/9/main" objectType="CheckBox" checked="Checked" fmlaLink="$AG$8" lockText="1" noThreeD="1"/>
</file>

<file path=xl/ctrlProps/ctrlProp122.xml><?xml version="1.0" encoding="utf-8"?>
<formControlPr xmlns="http://schemas.microsoft.com/office/spreadsheetml/2009/9/main" objectType="CheckBox" fmlaLink="$AE$8"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checked="Checked" fmlaLink="$AE$9" lockText="1" noThreeD="1"/>
</file>

<file path=xl/ctrlProps/ctrlProp128.xml><?xml version="1.0" encoding="utf-8"?>
<formControlPr xmlns="http://schemas.microsoft.com/office/spreadsheetml/2009/9/main" objectType="CheckBox" checked="Checked" fmlaLink="$K$9"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checked="Checked" fmlaLink="$K$10" lockText="1" noThreeD="1"/>
</file>

<file path=xl/ctrlProps/ctrlProp131.xml><?xml version="1.0" encoding="utf-8"?>
<formControlPr xmlns="http://schemas.microsoft.com/office/spreadsheetml/2009/9/main" objectType="CheckBox"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CheckBox" checked="Checked" fmlaLink="$K$12" lockText="1" noThreeD="1"/>
</file>

<file path=xl/ctrlProps/ctrlProp134.xml><?xml version="1.0" encoding="utf-8"?>
<formControlPr xmlns="http://schemas.microsoft.com/office/spreadsheetml/2009/9/main" objectType="CheckBox" lockText="1" noThreeD="1"/>
</file>

<file path=xl/ctrlProps/ctrlProp135.xml><?xml version="1.0" encoding="utf-8"?>
<formControlPr xmlns="http://schemas.microsoft.com/office/spreadsheetml/2009/9/main" objectType="CheckBox" checked="Checked" fmlaLink="$K$14" lockText="1" noThreeD="1"/>
</file>

<file path=xl/ctrlProps/ctrlProp136.xml><?xml version="1.0" encoding="utf-8"?>
<formControlPr xmlns="http://schemas.microsoft.com/office/spreadsheetml/2009/9/main" objectType="CheckBox" lockText="1" noThreeD="1"/>
</file>

<file path=xl/ctrlProps/ctrlProp137.xml><?xml version="1.0" encoding="utf-8"?>
<formControlPr xmlns="http://schemas.microsoft.com/office/spreadsheetml/2009/9/main" objectType="CheckBox" checked="Checked" fmlaLink="$K$17" lockText="1" noThreeD="1"/>
</file>

<file path=xl/ctrlProps/ctrlProp138.xml><?xml version="1.0" encoding="utf-8"?>
<formControlPr xmlns="http://schemas.microsoft.com/office/spreadsheetml/2009/9/main" objectType="CheckBox" checked="Checked" lockText="1" noThreeD="1"/>
</file>

<file path=xl/ctrlProps/ctrlProp139.xml><?xml version="1.0" encoding="utf-8"?>
<formControlPr xmlns="http://schemas.microsoft.com/office/spreadsheetml/2009/9/main" objectType="CheckBox" checked="Checked" fmlaLink="$K$19" lockText="1" noThreeD="1"/>
</file>

<file path=xl/ctrlProps/ctrlProp140.xml><?xml version="1.0" encoding="utf-8"?>
<formControlPr xmlns="http://schemas.microsoft.com/office/spreadsheetml/2009/9/main" objectType="CheckBox" checked="Checked" fmlaLink="$K$21" lockText="1" noThreeD="1"/>
</file>

<file path=xl/ctrlProps/ctrlProp141.xml><?xml version="1.0" encoding="utf-8"?>
<formControlPr xmlns="http://schemas.microsoft.com/office/spreadsheetml/2009/9/main" objectType="CheckBox" lockText="1" noThreeD="1"/>
</file>

<file path=xl/ctrlProps/ctrlProp142.xml><?xml version="1.0" encoding="utf-8"?>
<formControlPr xmlns="http://schemas.microsoft.com/office/spreadsheetml/2009/9/main" objectType="CheckBox" checked="Checked" fmlaLink="$M$22" lockText="1" noThreeD="1"/>
</file>

<file path=xl/ctrlProps/ctrlProp143.xml><?xml version="1.0" encoding="utf-8"?>
<formControlPr xmlns="http://schemas.microsoft.com/office/spreadsheetml/2009/9/main" objectType="CheckBox" fmlaLink="$K$22" lockText="1" noThreeD="1"/>
</file>

<file path=xl/ctrlProps/ctrlProp144.xml><?xml version="1.0" encoding="utf-8"?>
<formControlPr xmlns="http://schemas.microsoft.com/office/spreadsheetml/2009/9/main" objectType="CheckBox" checked="Checked" fmlaLink="$M$25" lockText="1" noThreeD="1"/>
</file>

<file path=xl/ctrlProps/ctrlProp145.xml><?xml version="1.0" encoding="utf-8"?>
<formControlPr xmlns="http://schemas.microsoft.com/office/spreadsheetml/2009/9/main" objectType="CheckBox" fmlaLink="$K$25" lockText="1" noThreeD="1"/>
</file>

<file path=xl/ctrlProps/ctrlProp146.xml><?xml version="1.0" encoding="utf-8"?>
<formControlPr xmlns="http://schemas.microsoft.com/office/spreadsheetml/2009/9/main" objectType="CheckBox" lockText="1" noThreeD="1"/>
</file>

<file path=xl/ctrlProps/ctrlProp147.xml><?xml version="1.0" encoding="utf-8"?>
<formControlPr xmlns="http://schemas.microsoft.com/office/spreadsheetml/2009/9/main" objectType="CheckBox" checked="Checked" fmlaLink="$K$28" lockText="1" noThreeD="1"/>
</file>

<file path=xl/ctrlProps/ctrlProp148.xml><?xml version="1.0" encoding="utf-8"?>
<formControlPr xmlns="http://schemas.microsoft.com/office/spreadsheetml/2009/9/main" objectType="CheckBox" lockText="1" noThreeD="1"/>
</file>

<file path=xl/ctrlProps/ctrlProp149.xml><?xml version="1.0" encoding="utf-8"?>
<formControlPr xmlns="http://schemas.microsoft.com/office/spreadsheetml/2009/9/main" objectType="CheckBox" checked="Checked" fmlaLink="$K$29" lockText="1" noThreeD="1"/>
</file>

<file path=xl/ctrlProps/ctrlProp150.xml><?xml version="1.0" encoding="utf-8"?>
<formControlPr xmlns="http://schemas.microsoft.com/office/spreadsheetml/2009/9/main" objectType="CheckBox" lockText="1" noThreeD="1"/>
</file>

<file path=xl/ctrlProps/ctrlProp151.xml><?xml version="1.0" encoding="utf-8"?>
<formControlPr xmlns="http://schemas.microsoft.com/office/spreadsheetml/2009/9/main" objectType="CheckBox" checked="Checked" fmlaLink="$K$30" lockText="1" noThreeD="1"/>
</file>

<file path=xl/ctrlProps/ctrlProp152.xml><?xml version="1.0" encoding="utf-8"?>
<formControlPr xmlns="http://schemas.microsoft.com/office/spreadsheetml/2009/9/main" objectType="CheckBox" lockText="1" noThreeD="1"/>
</file>

<file path=xl/ctrlProps/ctrlProp153.xml><?xml version="1.0" encoding="utf-8"?>
<formControlPr xmlns="http://schemas.microsoft.com/office/spreadsheetml/2009/9/main" objectType="CheckBox" fmlaLink="$K$32" lockText="1" noThreeD="1"/>
</file>

<file path=xl/ctrlProps/ctrlProp154.xml><?xml version="1.0" encoding="utf-8"?>
<formControlPr xmlns="http://schemas.microsoft.com/office/spreadsheetml/2009/9/main" objectType="CheckBox" lockText="1" noThreeD="1"/>
</file>

<file path=xl/ctrlProps/ctrlProp155.xml><?xml version="1.0" encoding="utf-8"?>
<formControlPr xmlns="http://schemas.microsoft.com/office/spreadsheetml/2009/9/main" objectType="CheckBox" lockText="1" noThreeD="1"/>
</file>

<file path=xl/ctrlProps/ctrlProp156.xml><?xml version="1.0" encoding="utf-8"?>
<formControlPr xmlns="http://schemas.microsoft.com/office/spreadsheetml/2009/9/main" objectType="CheckBox" checked="Checked" fmlaLink="$K$33" lockText="1" noThreeD="1"/>
</file>

<file path=xl/ctrlProps/ctrlProp157.xml><?xml version="1.0" encoding="utf-8"?>
<formControlPr xmlns="http://schemas.microsoft.com/office/spreadsheetml/2009/9/main" objectType="CheckBox" fmlaLink="$K$25" lockText="1" noThreeD="1"/>
</file>

<file path=xl/ctrlProps/ctrlProp158.xml><?xml version="1.0" encoding="utf-8"?>
<formControlPr xmlns="http://schemas.microsoft.com/office/spreadsheetml/2009/9/main" objectType="CheckBox" checked="Checked" fmlaLink="$K$27" lockText="1" noThreeD="1"/>
</file>

<file path=xl/ctrlProps/ctrlProp159.xml><?xml version="1.0" encoding="utf-8"?>
<formControlPr xmlns="http://schemas.microsoft.com/office/spreadsheetml/2009/9/main" objectType="CheckBox" lockText="1" noThreeD="1"/>
</file>

<file path=xl/ctrlProps/ctrlProp160.xml><?xml version="1.0" encoding="utf-8"?>
<formControlPr xmlns="http://schemas.microsoft.com/office/spreadsheetml/2009/9/main" objectType="CheckBox" lockText="1" noThreeD="1"/>
</file>

<file path=xl/ctrlProps/ctrlProp161.xml><?xml version="1.0" encoding="utf-8"?>
<formControlPr xmlns="http://schemas.microsoft.com/office/spreadsheetml/2009/9/main" objectType="CheckBox" checked="Checked" fmlaLink="$K$15" lockText="1" noThreeD="1"/>
</file>

<file path=xl/ctrlProps/ctrlProp162.xml><?xml version="1.0" encoding="utf-8"?>
<formControlPr xmlns="http://schemas.microsoft.com/office/spreadsheetml/2009/9/main" objectType="CheckBox" lockText="1" noThreeD="1"/>
</file>

<file path=xl/ctrlProps/ctrlProp163.xml><?xml version="1.0" encoding="utf-8"?>
<formControlPr xmlns="http://schemas.microsoft.com/office/spreadsheetml/2009/9/main" objectType="CheckBox" lockText="1" noThreeD="1"/>
</file>

<file path=xl/ctrlProps/ctrlProp164.xml><?xml version="1.0" encoding="utf-8"?>
<formControlPr xmlns="http://schemas.microsoft.com/office/spreadsheetml/2009/9/main" objectType="GBox" noThreeD="1"/>
</file>

<file path=xl/ctrlProps/ctrlProp165.xml><?xml version="1.0" encoding="utf-8"?>
<formControlPr xmlns="http://schemas.microsoft.com/office/spreadsheetml/2009/9/main" objectType="GBox" noThreeD="1"/>
</file>

<file path=xl/ctrlProps/ctrlProp166.xml><?xml version="1.0" encoding="utf-8"?>
<formControlPr xmlns="http://schemas.microsoft.com/office/spreadsheetml/2009/9/main" objectType="GBox" noThreeD="1"/>
</file>

<file path=xl/ctrlProps/ctrlProp167.xml><?xml version="1.0" encoding="utf-8"?>
<formControlPr xmlns="http://schemas.microsoft.com/office/spreadsheetml/2009/9/main" objectType="CheckBox" checked="Checked" lockText="1" noThreeD="1"/>
</file>

<file path=xl/ctrlProps/ctrlProp168.xml><?xml version="1.0" encoding="utf-8"?>
<formControlPr xmlns="http://schemas.microsoft.com/office/spreadsheetml/2009/9/main" objectType="CheckBox" fmlaLink="$M$12" lockText="1" noThreeD="1"/>
</file>

<file path=xl/ctrlProps/ctrlProp169.xml><?xml version="1.0" encoding="utf-8"?>
<formControlPr xmlns="http://schemas.microsoft.com/office/spreadsheetml/2009/9/main" objectType="CheckBox" checked="Checked" lockText="1" noThreeD="1"/>
</file>

<file path=xl/ctrlProps/ctrlProp170.xml><?xml version="1.0" encoding="utf-8"?>
<formControlPr xmlns="http://schemas.microsoft.com/office/spreadsheetml/2009/9/main" objectType="CheckBox" lockText="1" noThreeD="1"/>
</file>

<file path=xl/ctrlProps/ctrlProp171.xml><?xml version="1.0" encoding="utf-8"?>
<formControlPr xmlns="http://schemas.microsoft.com/office/spreadsheetml/2009/9/main" objectType="CheckBox" checked="Checked" lockText="1" noThreeD="1"/>
</file>

<file path=xl/ctrlProps/ctrlProp172.xml><?xml version="1.0" encoding="utf-8"?>
<formControlPr xmlns="http://schemas.microsoft.com/office/spreadsheetml/2009/9/main" objectType="CheckBox" checked="Checked" fmlaLink="$O$14" lockText="1" noThreeD="1"/>
</file>

<file path=xl/ctrlProps/ctrlProp173.xml><?xml version="1.0" encoding="utf-8"?>
<formControlPr xmlns="http://schemas.microsoft.com/office/spreadsheetml/2009/9/main" objectType="CheckBox" lockText="1" noThreeD="1"/>
</file>

<file path=xl/ctrlProps/ctrlProp174.xml><?xml version="1.0" encoding="utf-8"?>
<formControlPr xmlns="http://schemas.microsoft.com/office/spreadsheetml/2009/9/main" objectType="CheckBox" fmlaLink="$M$15" lockText="1" noThreeD="1"/>
</file>

<file path=xl/ctrlProps/ctrlProp175.xml><?xml version="1.0" encoding="utf-8"?>
<formControlPr xmlns="http://schemas.microsoft.com/office/spreadsheetml/2009/9/main" objectType="CheckBox" fmlaLink="$O$15" lockText="1" noThreeD="1"/>
</file>

<file path=xl/ctrlProps/ctrlProp176.xml><?xml version="1.0" encoding="utf-8"?>
<formControlPr xmlns="http://schemas.microsoft.com/office/spreadsheetml/2009/9/main" objectType="CheckBox" lockText="1" noThreeD="1"/>
</file>

<file path=xl/ctrlProps/ctrlProp177.xml><?xml version="1.0" encoding="utf-8"?>
<formControlPr xmlns="http://schemas.microsoft.com/office/spreadsheetml/2009/9/main" objectType="CheckBox" fmlaLink="$M$18" lockText="1" noThreeD="1"/>
</file>

<file path=xl/ctrlProps/ctrlProp178.xml><?xml version="1.0" encoding="utf-8"?>
<formControlPr xmlns="http://schemas.microsoft.com/office/spreadsheetml/2009/9/main" objectType="CheckBox" fmlaLink="$M$17" lockText="1" noThreeD="1"/>
</file>

<file path=xl/ctrlProps/ctrlProp179.xml><?xml version="1.0" encoding="utf-8"?>
<formControlPr xmlns="http://schemas.microsoft.com/office/spreadsheetml/2009/9/main" objectType="CheckBox" fmlaLink="$M$16" lockText="1" noThreeD="1"/>
</file>

<file path=xl/ctrlProps/ctrlProp180.xml><?xml version="1.0" encoding="utf-8"?>
<formControlPr xmlns="http://schemas.microsoft.com/office/spreadsheetml/2009/9/main" objectType="CheckBox" lockText="1" noThreeD="1"/>
</file>

<file path=xl/ctrlProps/ctrlProp181.xml><?xml version="1.0" encoding="utf-8"?>
<formControlPr xmlns="http://schemas.microsoft.com/office/spreadsheetml/2009/9/main" objectType="CheckBox" fmlaLink="$M$14" lockText="1" noThreeD="1"/>
</file>

<file path=xl/ctrlProps/ctrlProp182.xml><?xml version="1.0" encoding="utf-8"?>
<formControlPr xmlns="http://schemas.microsoft.com/office/spreadsheetml/2009/9/main" objectType="CheckBox" fmlaLink="$M$11" lockText="1" noThreeD="1"/>
</file>

<file path=xl/ctrlProps/ctrlProp183.xml><?xml version="1.0" encoding="utf-8"?>
<formControlPr xmlns="http://schemas.microsoft.com/office/spreadsheetml/2009/9/main" objectType="CheckBox" fmlaLink="$Q$15" lockText="1" noThreeD="1"/>
</file>

<file path=xl/ctrlProps/ctrlProp184.xml><?xml version="1.0" encoding="utf-8"?>
<formControlPr xmlns="http://schemas.microsoft.com/office/spreadsheetml/2009/9/main" objectType="CheckBox" checked="Checked" fmlaLink="$Q$14" lockText="1" noThreeD="1"/>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jpg"/><Relationship Id="rId7" Type="http://schemas.openxmlformats.org/officeDocument/2006/relationships/image" Target="../media/image7.pn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s>
</file>

<file path=xl/drawings/_rels/drawing2.xml.rels><?xml version="1.0" encoding="UTF-8" standalone="yes"?>
<Relationships xmlns="http://schemas.openxmlformats.org/package/2006/relationships"><Relationship Id="rId1" Type="http://schemas.openxmlformats.org/officeDocument/2006/relationships/image" Target="../media/image1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7.png"/><Relationship Id="rId13" Type="http://schemas.openxmlformats.org/officeDocument/2006/relationships/image" Target="../media/image22.png"/><Relationship Id="rId18" Type="http://schemas.openxmlformats.org/officeDocument/2006/relationships/image" Target="../media/image27.png"/><Relationship Id="rId3" Type="http://schemas.openxmlformats.org/officeDocument/2006/relationships/image" Target="../media/image14.png"/><Relationship Id="rId21" Type="http://schemas.openxmlformats.org/officeDocument/2006/relationships/image" Target="../media/image30.png"/><Relationship Id="rId7" Type="http://schemas.openxmlformats.org/officeDocument/2006/relationships/image" Target="../media/image16.png"/><Relationship Id="rId12" Type="http://schemas.openxmlformats.org/officeDocument/2006/relationships/image" Target="../media/image21.png"/><Relationship Id="rId17" Type="http://schemas.openxmlformats.org/officeDocument/2006/relationships/image" Target="../media/image26.png"/><Relationship Id="rId2" Type="http://schemas.openxmlformats.org/officeDocument/2006/relationships/image" Target="../media/image13.png"/><Relationship Id="rId16" Type="http://schemas.openxmlformats.org/officeDocument/2006/relationships/image" Target="../media/image25.png"/><Relationship Id="rId20" Type="http://schemas.openxmlformats.org/officeDocument/2006/relationships/image" Target="../media/image29.png"/><Relationship Id="rId1" Type="http://schemas.openxmlformats.org/officeDocument/2006/relationships/image" Target="../media/image12.png"/><Relationship Id="rId6" Type="http://schemas.microsoft.com/office/2007/relationships/hdphoto" Target="../media/hdphoto2.wdp"/><Relationship Id="rId11" Type="http://schemas.openxmlformats.org/officeDocument/2006/relationships/image" Target="../media/image20.png"/><Relationship Id="rId5" Type="http://schemas.openxmlformats.org/officeDocument/2006/relationships/image" Target="../media/image15.png"/><Relationship Id="rId15" Type="http://schemas.openxmlformats.org/officeDocument/2006/relationships/image" Target="../media/image24.png"/><Relationship Id="rId23" Type="http://schemas.openxmlformats.org/officeDocument/2006/relationships/image" Target="../media/image32.png"/><Relationship Id="rId10" Type="http://schemas.openxmlformats.org/officeDocument/2006/relationships/image" Target="../media/image19.png"/><Relationship Id="rId19" Type="http://schemas.openxmlformats.org/officeDocument/2006/relationships/image" Target="../media/image28.png"/><Relationship Id="rId4" Type="http://schemas.microsoft.com/office/2007/relationships/hdphoto" Target="../media/hdphoto1.wdp"/><Relationship Id="rId9" Type="http://schemas.openxmlformats.org/officeDocument/2006/relationships/image" Target="../media/image18.png"/><Relationship Id="rId14" Type="http://schemas.openxmlformats.org/officeDocument/2006/relationships/image" Target="../media/image23.png"/><Relationship Id="rId22" Type="http://schemas.openxmlformats.org/officeDocument/2006/relationships/image" Target="../media/image31.jpeg"/></Relationships>
</file>

<file path=xl/drawings/_rels/drawing4.xml.rels><?xml version="1.0" encoding="UTF-8" standalone="yes"?>
<Relationships xmlns="http://schemas.openxmlformats.org/package/2006/relationships"><Relationship Id="rId3" Type="http://schemas.openxmlformats.org/officeDocument/2006/relationships/image" Target="../media/image34.png"/><Relationship Id="rId2" Type="http://schemas.openxmlformats.org/officeDocument/2006/relationships/hyperlink" Target="#'LEGENDE ET AIDE'!A1"/><Relationship Id="rId1" Type="http://schemas.openxmlformats.org/officeDocument/2006/relationships/image" Target="../media/image33.png"/></Relationships>
</file>

<file path=xl/drawings/_rels/drawing5.xml.rels><?xml version="1.0" encoding="UTF-8" standalone="yes"?>
<Relationships xmlns="http://schemas.openxmlformats.org/package/2006/relationships"><Relationship Id="rId3" Type="http://schemas.openxmlformats.org/officeDocument/2006/relationships/image" Target="../media/image37.png"/><Relationship Id="rId2" Type="http://schemas.openxmlformats.org/officeDocument/2006/relationships/image" Target="../media/image36.png"/><Relationship Id="rId1" Type="http://schemas.openxmlformats.org/officeDocument/2006/relationships/image" Target="../media/image35.png"/><Relationship Id="rId6" Type="http://schemas.openxmlformats.org/officeDocument/2006/relationships/image" Target="../media/image39.png"/><Relationship Id="rId5" Type="http://schemas.openxmlformats.org/officeDocument/2006/relationships/image" Target="../media/image38.png"/><Relationship Id="rId4" Type="http://schemas.openxmlformats.org/officeDocument/2006/relationships/hyperlink" Target="#'LEGENDE ET AIDE'!A1"/></Relationships>
</file>

<file path=xl/drawings/_rels/drawing6.xml.rels><?xml version="1.0" encoding="UTF-8" standalone="yes"?>
<Relationships xmlns="http://schemas.openxmlformats.org/package/2006/relationships"><Relationship Id="rId3" Type="http://schemas.openxmlformats.org/officeDocument/2006/relationships/image" Target="../media/image41.png"/><Relationship Id="rId2" Type="http://schemas.openxmlformats.org/officeDocument/2006/relationships/hyperlink" Target="#'LEGENDE ET AIDE'!A1"/><Relationship Id="rId1" Type="http://schemas.openxmlformats.org/officeDocument/2006/relationships/image" Target="../media/image40.png"/><Relationship Id="rId6" Type="http://schemas.openxmlformats.org/officeDocument/2006/relationships/image" Target="../media/image17.png"/><Relationship Id="rId5" Type="http://schemas.openxmlformats.org/officeDocument/2006/relationships/image" Target="../media/image43.png"/><Relationship Id="rId4" Type="http://schemas.openxmlformats.org/officeDocument/2006/relationships/image" Target="../media/image42.png"/></Relationships>
</file>

<file path=xl/drawings/_rels/drawing7.xml.rels><?xml version="1.0" encoding="UTF-8" standalone="yes"?>
<Relationships xmlns="http://schemas.openxmlformats.org/package/2006/relationships"><Relationship Id="rId3" Type="http://schemas.openxmlformats.org/officeDocument/2006/relationships/hyperlink" Target="#'LEGENDE ET AIDE'!A1"/><Relationship Id="rId2" Type="http://schemas.openxmlformats.org/officeDocument/2006/relationships/image" Target="../media/image45.png"/><Relationship Id="rId1" Type="http://schemas.openxmlformats.org/officeDocument/2006/relationships/image" Target="../media/image44.png"/><Relationship Id="rId5" Type="http://schemas.microsoft.com/office/2007/relationships/hdphoto" Target="../media/hdphoto3.wdp"/><Relationship Id="rId4" Type="http://schemas.openxmlformats.org/officeDocument/2006/relationships/image" Target="../media/image46.png"/></Relationships>
</file>

<file path=xl/drawings/_rels/drawing8.xml.rels><?xml version="1.0" encoding="UTF-8" standalone="yes"?>
<Relationships xmlns="http://schemas.openxmlformats.org/package/2006/relationships"><Relationship Id="rId3" Type="http://schemas.openxmlformats.org/officeDocument/2006/relationships/image" Target="../media/image48.png"/><Relationship Id="rId7" Type="http://schemas.openxmlformats.org/officeDocument/2006/relationships/image" Target="../media/image52.png"/><Relationship Id="rId2" Type="http://schemas.openxmlformats.org/officeDocument/2006/relationships/hyperlink" Target="#'LEGENDE ET AIDE'!A1"/><Relationship Id="rId1" Type="http://schemas.openxmlformats.org/officeDocument/2006/relationships/image" Target="../media/image47.png"/><Relationship Id="rId6" Type="http://schemas.openxmlformats.org/officeDocument/2006/relationships/image" Target="../media/image51.png"/><Relationship Id="rId5" Type="http://schemas.openxmlformats.org/officeDocument/2006/relationships/image" Target="../media/image50.png"/><Relationship Id="rId4" Type="http://schemas.openxmlformats.org/officeDocument/2006/relationships/image" Target="../media/image49.png"/></Relationships>
</file>

<file path=xl/drawings/_rels/drawing9.xml.rels><?xml version="1.0" encoding="UTF-8" standalone="yes"?>
<Relationships xmlns="http://schemas.openxmlformats.org/package/2006/relationships"><Relationship Id="rId3" Type="http://schemas.openxmlformats.org/officeDocument/2006/relationships/image" Target="../media/image54.png"/><Relationship Id="rId2" Type="http://schemas.openxmlformats.org/officeDocument/2006/relationships/hyperlink" Target="#'LEGENDE ET AIDE'!A1"/><Relationship Id="rId1" Type="http://schemas.openxmlformats.org/officeDocument/2006/relationships/image" Target="../media/image53.png"/><Relationship Id="rId5" Type="http://schemas.openxmlformats.org/officeDocument/2006/relationships/image" Target="../media/image55.png"/><Relationship Id="rId4" Type="http://schemas.openxmlformats.org/officeDocument/2006/relationships/hyperlink" Target="#'POUR ALLER PLUS LOIN '!A1"/></Relationships>
</file>

<file path=xl/drawings/_rels/drawing10.xml.rels><?xml version="1.0" encoding="UTF-8" standalone="yes"?>
<Relationships xmlns="http://schemas.openxmlformats.org/package/2006/relationships"><Relationship Id="rId1" Type="http://schemas.openxmlformats.org/officeDocument/2006/relationships/image" Target="../media/image56.png"/></Relationships>
</file>

<file path=xl/drawings/_rels/drawing11.xml.rels><?xml version="1.0" encoding="UTF-8" standalone="yes"?>
<Relationships xmlns="http://schemas.openxmlformats.org/package/2006/relationships"><Relationship Id="rId8" Type="http://schemas.openxmlformats.org/officeDocument/2006/relationships/image" Target="../media/image62.png"/><Relationship Id="rId3" Type="http://schemas.openxmlformats.org/officeDocument/2006/relationships/image" Target="../media/image5.png"/><Relationship Id="rId7" Type="http://schemas.openxmlformats.org/officeDocument/2006/relationships/image" Target="../media/image61.png"/><Relationship Id="rId2" Type="http://schemas.openxmlformats.org/officeDocument/2006/relationships/image" Target="../media/image57.jpeg"/><Relationship Id="rId1" Type="http://schemas.openxmlformats.org/officeDocument/2006/relationships/image" Target="../media/image3.jpg"/><Relationship Id="rId6" Type="http://schemas.openxmlformats.org/officeDocument/2006/relationships/image" Target="../media/image60.png"/><Relationship Id="rId5" Type="http://schemas.openxmlformats.org/officeDocument/2006/relationships/image" Target="../media/image59.png"/><Relationship Id="rId10" Type="http://schemas.openxmlformats.org/officeDocument/2006/relationships/image" Target="../media/image64.png"/><Relationship Id="rId4" Type="http://schemas.openxmlformats.org/officeDocument/2006/relationships/image" Target="../media/image58.png"/><Relationship Id="rId9" Type="http://schemas.openxmlformats.org/officeDocument/2006/relationships/image" Target="../media/image63.png"/></Relationships>
</file>

<file path=xl/drawings/_rels/drawing12.xml.rels><?xml version="1.0" encoding="UTF-8" standalone="yes"?>
<Relationships xmlns="http://schemas.openxmlformats.org/package/2006/relationships"><Relationship Id="rId8" Type="http://schemas.openxmlformats.org/officeDocument/2006/relationships/image" Target="../media/image69.png"/><Relationship Id="rId3" Type="http://schemas.openxmlformats.org/officeDocument/2006/relationships/image" Target="../media/image66.jpeg"/><Relationship Id="rId7" Type="http://schemas.microsoft.com/office/2007/relationships/hdphoto" Target="../media/hdphoto4.wdp"/><Relationship Id="rId12" Type="http://schemas.openxmlformats.org/officeDocument/2006/relationships/image" Target="../media/image71.png"/><Relationship Id="rId2" Type="http://schemas.openxmlformats.org/officeDocument/2006/relationships/hyperlink" Target="https://www.itavi.asso.fr/content/eau-de-boisson-en-elevage-avicole-plaquette-ndeg1" TargetMode="External"/><Relationship Id="rId1" Type="http://schemas.openxmlformats.org/officeDocument/2006/relationships/image" Target="../media/image65.png"/><Relationship Id="rId6" Type="http://schemas.openxmlformats.org/officeDocument/2006/relationships/image" Target="../media/image68.png"/><Relationship Id="rId11" Type="http://schemas.openxmlformats.org/officeDocument/2006/relationships/hyperlink" Target="https://www.itavi.asso.fr/content/eau-de-boisson-en-elevage-avicole-plaquette-ndeg2" TargetMode="External"/><Relationship Id="rId5" Type="http://schemas.openxmlformats.org/officeDocument/2006/relationships/image" Target="../media/image67.png"/><Relationship Id="rId10" Type="http://schemas.openxmlformats.org/officeDocument/2006/relationships/image" Target="../media/image70.png"/><Relationship Id="rId4" Type="http://schemas.openxmlformats.org/officeDocument/2006/relationships/hyperlink" Target="https://pays-de-la-loire.chambres-agriculture.fr/publications/publications-des-pays-de-la-loire/detail-de-la-publication/actualites/apprendre-a-caracteriser-et-maitriser-le-biofilm-dans-les-canalisations-dabreuvement-en-elevage-de/" TargetMode="External"/><Relationship Id="rId9" Type="http://schemas.openxmlformats.org/officeDocument/2006/relationships/image" Target="../media/image3.jpg"/></Relationships>
</file>

<file path=xl/drawings/drawing1.xml><?xml version="1.0" encoding="utf-8"?>
<xdr:wsDr xmlns:xdr="http://schemas.openxmlformats.org/drawingml/2006/spreadsheetDrawing" xmlns:a="http://schemas.openxmlformats.org/drawingml/2006/main">
  <xdr:oneCellAnchor>
    <xdr:from>
      <xdr:col>3</xdr:col>
      <xdr:colOff>1</xdr:colOff>
      <xdr:row>5</xdr:row>
      <xdr:rowOff>12700</xdr:rowOff>
    </xdr:from>
    <xdr:ext cx="3924300" cy="5002097"/>
    <xdr:pic>
      <xdr:nvPicPr>
        <xdr:cNvPr id="3" name="Image 2"/>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tretch>
          <a:fillRect/>
        </a:stretch>
      </xdr:blipFill>
      <xdr:spPr>
        <a:xfrm>
          <a:off x="2286001" y="933450"/>
          <a:ext cx="3924300" cy="5002097"/>
        </a:xfrm>
        <a:prstGeom prst="rect">
          <a:avLst/>
        </a:prstGeom>
      </xdr:spPr>
    </xdr:pic>
    <xdr:clientData/>
  </xdr:oneCellAnchor>
  <xdr:twoCellAnchor>
    <xdr:from>
      <xdr:col>3</xdr:col>
      <xdr:colOff>100092</xdr:colOff>
      <xdr:row>5</xdr:row>
      <xdr:rowOff>31750</xdr:rowOff>
    </xdr:from>
    <xdr:to>
      <xdr:col>18</xdr:col>
      <xdr:colOff>749604</xdr:colOff>
      <xdr:row>31</xdr:row>
      <xdr:rowOff>151641</xdr:rowOff>
    </xdr:to>
    <xdr:grpSp>
      <xdr:nvGrpSpPr>
        <xdr:cNvPr id="4" name="Groupe 3"/>
        <xdr:cNvGrpSpPr/>
      </xdr:nvGrpSpPr>
      <xdr:grpSpPr>
        <a:xfrm>
          <a:off x="2386092" y="931333"/>
          <a:ext cx="12079512" cy="4797725"/>
          <a:chOff x="1560284" y="1088572"/>
          <a:chExt cx="12079512" cy="4907791"/>
        </a:xfrm>
      </xdr:grpSpPr>
      <xdr:pic>
        <xdr:nvPicPr>
          <xdr:cNvPr id="5" name="Picture" descr="LOGO_screenshot_264"/>
          <xdr:cNvPicPr/>
        </xdr:nvPicPr>
        <xdr:blipFill>
          <a:blip xmlns:r="http://schemas.openxmlformats.org/officeDocument/2006/relationships" r:embed="rId2" cstate="email">
            <a:extLst>
              <a:ext uri="{28A0092B-C50C-407E-A947-70E740481C1C}">
                <a14:useLocalDpi xmlns:a14="http://schemas.microsoft.com/office/drawing/2010/main"/>
              </a:ext>
            </a:extLst>
          </a:blip>
          <a:stretch>
            <a:fillRect/>
          </a:stretch>
        </xdr:blipFill>
        <xdr:spPr bwMode="auto">
          <a:xfrm>
            <a:off x="1560284" y="5515428"/>
            <a:ext cx="943430" cy="480935"/>
          </a:xfrm>
          <a:prstGeom prst="rect">
            <a:avLst/>
          </a:prstGeom>
          <a:noFill/>
          <a:ln w="9525">
            <a:noFill/>
            <a:miter lim="800000"/>
            <a:headEnd/>
            <a:tailEnd/>
          </a:ln>
        </xdr:spPr>
      </xdr:pic>
      <xdr:pic>
        <xdr:nvPicPr>
          <xdr:cNvPr id="6" name="Image 5"/>
          <xdr:cNvPicPr>
            <a:picLocks noChangeAspect="1"/>
          </xdr:cNvPicPr>
        </xdr:nvPicPr>
        <xdr:blipFill>
          <a:blip xmlns:r="http://schemas.openxmlformats.org/officeDocument/2006/relationships" r:embed="rId3">
            <a:extLst>
              <a:ext uri="{28A0092B-C50C-407E-A947-70E740481C1C}">
                <a14:useLocalDpi xmlns:a14="http://schemas.microsoft.com/office/drawing/2010/main"/>
              </a:ext>
            </a:extLst>
          </a:blip>
          <a:stretch>
            <a:fillRect/>
          </a:stretch>
        </xdr:blipFill>
        <xdr:spPr>
          <a:xfrm>
            <a:off x="10749369" y="1088572"/>
            <a:ext cx="2890427" cy="1034141"/>
          </a:xfrm>
          <a:prstGeom prst="rect">
            <a:avLst/>
          </a:prstGeom>
        </xdr:spPr>
      </xdr:pic>
      <xdr:pic>
        <xdr:nvPicPr>
          <xdr:cNvPr id="7" name="Image 6"/>
          <xdr:cNvPicPr>
            <a:picLocks noChangeAspect="1"/>
          </xdr:cNvPicPr>
        </xdr:nvPicPr>
        <xdr:blipFill>
          <a:blip xmlns:r="http://schemas.openxmlformats.org/officeDocument/2006/relationships" r:embed="rId4" cstate="email">
            <a:extLst>
              <a:ext uri="{28A0092B-C50C-407E-A947-70E740481C1C}">
                <a14:useLocalDpi xmlns:a14="http://schemas.microsoft.com/office/drawing/2010/main"/>
              </a:ext>
            </a:extLst>
          </a:blip>
          <a:stretch>
            <a:fillRect/>
          </a:stretch>
        </xdr:blipFill>
        <xdr:spPr>
          <a:xfrm>
            <a:off x="6094439" y="5027247"/>
            <a:ext cx="1021131" cy="669493"/>
          </a:xfrm>
          <a:prstGeom prst="rect">
            <a:avLst/>
          </a:prstGeom>
        </xdr:spPr>
      </xdr:pic>
      <xdr:pic>
        <xdr:nvPicPr>
          <xdr:cNvPr id="8" name="Picture 2" descr="http://www.actalia.eu/wp-content/themes/actalia/img/logo-actalia.png"/>
          <xdr:cNvPicPr>
            <a:picLocks noChangeAspect="1" noChangeArrowheads="1"/>
          </xdr:cNvPicPr>
        </xdr:nvPicPr>
        <xdr:blipFill>
          <a:blip xmlns:r="http://schemas.openxmlformats.org/officeDocument/2006/relationships" r:embed="rId5" cstate="email">
            <a:extLst>
              <a:ext uri="{28A0092B-C50C-407E-A947-70E740481C1C}">
                <a14:useLocalDpi xmlns:a14="http://schemas.microsoft.com/office/drawing/2010/main"/>
              </a:ext>
            </a:extLst>
          </a:blip>
          <a:srcRect/>
          <a:stretch>
            <a:fillRect/>
          </a:stretch>
        </xdr:blipFill>
        <xdr:spPr bwMode="auto">
          <a:xfrm>
            <a:off x="6354831" y="4175091"/>
            <a:ext cx="789079" cy="599897"/>
          </a:xfrm>
          <a:prstGeom prst="rect">
            <a:avLst/>
          </a:prstGeom>
          <a:noFill/>
          <a:extLst>
            <a:ext uri="{909E8E84-426E-40DD-AFC4-6F175D3DCCD1}">
              <a14:hiddenFill xmlns:a14="http://schemas.microsoft.com/office/drawing/2010/main">
                <a:solidFill>
                  <a:srgbClr val="FFFFFF"/>
                </a:solidFill>
              </a14:hiddenFill>
            </a:ext>
          </a:extLst>
        </xdr:spPr>
      </xdr:pic>
      <xdr:pic>
        <xdr:nvPicPr>
          <xdr:cNvPr id="9" name="Image 8"/>
          <xdr:cNvPicPr>
            <a:picLocks noChangeAspect="1"/>
          </xdr:cNvPicPr>
        </xdr:nvPicPr>
        <xdr:blipFill>
          <a:blip xmlns:r="http://schemas.openxmlformats.org/officeDocument/2006/relationships" r:embed="rId6" cstate="email">
            <a:extLst>
              <a:ext uri="{28A0092B-C50C-407E-A947-70E740481C1C}">
                <a14:useLocalDpi xmlns:a14="http://schemas.microsoft.com/office/drawing/2010/main"/>
              </a:ext>
            </a:extLst>
          </a:blip>
          <a:stretch>
            <a:fillRect/>
          </a:stretch>
        </xdr:blipFill>
        <xdr:spPr>
          <a:xfrm>
            <a:off x="11228527" y="4658777"/>
            <a:ext cx="876105" cy="542502"/>
          </a:xfrm>
          <a:prstGeom prst="rect">
            <a:avLst/>
          </a:prstGeom>
        </xdr:spPr>
      </xdr:pic>
      <xdr:pic>
        <xdr:nvPicPr>
          <xdr:cNvPr id="10" name="Image 9"/>
          <xdr:cNvPicPr>
            <a:picLocks noChangeAspect="1"/>
          </xdr:cNvPicPr>
        </xdr:nvPicPr>
        <xdr:blipFill>
          <a:blip xmlns:r="http://schemas.openxmlformats.org/officeDocument/2006/relationships" r:embed="rId7" cstate="email">
            <a:extLst>
              <a:ext uri="{28A0092B-C50C-407E-A947-70E740481C1C}">
                <a14:useLocalDpi xmlns:a14="http://schemas.microsoft.com/office/drawing/2010/main"/>
              </a:ext>
            </a:extLst>
          </a:blip>
          <a:stretch>
            <a:fillRect/>
          </a:stretch>
        </xdr:blipFill>
        <xdr:spPr>
          <a:xfrm>
            <a:off x="7840967" y="4236802"/>
            <a:ext cx="1192492" cy="533167"/>
          </a:xfrm>
          <a:prstGeom prst="rect">
            <a:avLst/>
          </a:prstGeom>
        </xdr:spPr>
      </xdr:pic>
      <xdr:pic>
        <xdr:nvPicPr>
          <xdr:cNvPr id="11" name="Image 10"/>
          <xdr:cNvPicPr>
            <a:picLocks noChangeAspect="1"/>
          </xdr:cNvPicPr>
        </xdr:nvPicPr>
        <xdr:blipFill rotWithShape="1">
          <a:blip xmlns:r="http://schemas.openxmlformats.org/officeDocument/2006/relationships" r:embed="rId8" cstate="email">
            <a:extLst>
              <a:ext uri="{28A0092B-C50C-407E-A947-70E740481C1C}">
                <a14:useLocalDpi xmlns:a14="http://schemas.microsoft.com/office/drawing/2010/main"/>
              </a:ext>
            </a:extLst>
          </a:blip>
          <a:srcRect/>
          <a:stretch/>
        </xdr:blipFill>
        <xdr:spPr>
          <a:xfrm>
            <a:off x="7723376" y="5241152"/>
            <a:ext cx="1134043" cy="417878"/>
          </a:xfrm>
          <a:prstGeom prst="rect">
            <a:avLst/>
          </a:prstGeom>
        </xdr:spPr>
      </xdr:pic>
      <xdr:pic>
        <xdr:nvPicPr>
          <xdr:cNvPr id="12" name="Image 11"/>
          <xdr:cNvPicPr>
            <a:picLocks noChangeAspect="1"/>
          </xdr:cNvPicPr>
        </xdr:nvPicPr>
        <xdr:blipFill>
          <a:blip xmlns:r="http://schemas.openxmlformats.org/officeDocument/2006/relationships" r:embed="rId9" cstate="email">
            <a:extLst>
              <a:ext uri="{28A0092B-C50C-407E-A947-70E740481C1C}">
                <a14:useLocalDpi xmlns:a14="http://schemas.microsoft.com/office/drawing/2010/main"/>
              </a:ext>
            </a:extLst>
          </a:blip>
          <a:stretch>
            <a:fillRect/>
          </a:stretch>
        </xdr:blipFill>
        <xdr:spPr>
          <a:xfrm>
            <a:off x="9694353" y="4326367"/>
            <a:ext cx="908879" cy="401523"/>
          </a:xfrm>
          <a:prstGeom prst="rect">
            <a:avLst/>
          </a:prstGeom>
        </xdr:spPr>
      </xdr:pic>
      <xdr:pic>
        <xdr:nvPicPr>
          <xdr:cNvPr id="13" name="Image 12"/>
          <xdr:cNvPicPr>
            <a:picLocks noChangeAspect="1"/>
          </xdr:cNvPicPr>
        </xdr:nvPicPr>
        <xdr:blipFill>
          <a:blip xmlns:r="http://schemas.openxmlformats.org/officeDocument/2006/relationships" r:embed="rId10" cstate="email">
            <a:extLst>
              <a:ext uri="{28A0092B-C50C-407E-A947-70E740481C1C}">
                <a14:useLocalDpi xmlns:a14="http://schemas.microsoft.com/office/drawing/2010/main"/>
              </a:ext>
            </a:extLst>
          </a:blip>
          <a:stretch>
            <a:fillRect/>
          </a:stretch>
        </xdr:blipFill>
        <xdr:spPr>
          <a:xfrm>
            <a:off x="9550115" y="5161979"/>
            <a:ext cx="989289" cy="510903"/>
          </a:xfrm>
          <a:prstGeom prst="rect">
            <a:avLst/>
          </a:prstGeom>
        </xdr:spPr>
      </xdr:pic>
      <xdr:sp macro="" textlink="">
        <xdr:nvSpPr>
          <xdr:cNvPr id="14" name="ZoneTexte 13"/>
          <xdr:cNvSpPr txBox="1"/>
        </xdr:nvSpPr>
        <xdr:spPr>
          <a:xfrm>
            <a:off x="5724071" y="1133929"/>
            <a:ext cx="2059214" cy="70757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600" b="1"/>
              <a:t>PRODUCTION DE VOLAILLES</a:t>
            </a:r>
            <a:r>
              <a:rPr lang="fr-FR" sz="1600" b="1" baseline="0"/>
              <a:t> DE CHAIR</a:t>
            </a:r>
            <a:endParaRPr lang="fr-FR" sz="1600" b="1"/>
          </a:p>
        </xdr:txBody>
      </xdr:sp>
      <xdr:sp macro="" textlink="">
        <xdr:nvSpPr>
          <xdr:cNvPr id="15" name="ZoneTexte 14"/>
          <xdr:cNvSpPr txBox="1"/>
        </xdr:nvSpPr>
        <xdr:spPr>
          <a:xfrm rot="21241135">
            <a:off x="5568642" y="2493736"/>
            <a:ext cx="7010400" cy="1079500"/>
          </a:xfrm>
          <a:prstGeom prst="rect">
            <a:avLst/>
          </a:prstGeom>
          <a:solidFill>
            <a:schemeClr val="lt1"/>
          </a:solidFill>
          <a:ln w="28575" cmpd="sng">
            <a:solidFill>
              <a:schemeClr val="accent4"/>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6600">
                <a:solidFill>
                  <a:schemeClr val="accent1">
                    <a:lumMod val="75000"/>
                  </a:schemeClr>
                </a:solidFill>
                <a:latin typeface="Arial Rounded MT Bold" panose="020F0704030504030204" pitchFamily="34" charset="0"/>
              </a:rPr>
              <a:t>Aqua Protect' </a:t>
            </a:r>
          </a:p>
        </xdr:txBody>
      </xdr:sp>
    </xdr:grpSp>
    <xdr:clientData/>
  </xdr:twoCellAnchor>
  <xdr:twoCellAnchor>
    <xdr:from>
      <xdr:col>3</xdr:col>
      <xdr:colOff>0</xdr:colOff>
      <xdr:row>5</xdr:row>
      <xdr:rowOff>19050</xdr:rowOff>
    </xdr:from>
    <xdr:to>
      <xdr:col>19</xdr:col>
      <xdr:colOff>31750</xdr:colOff>
      <xdr:row>32</xdr:row>
      <xdr:rowOff>169334</xdr:rowOff>
    </xdr:to>
    <xdr:sp macro="" textlink="">
      <xdr:nvSpPr>
        <xdr:cNvPr id="17" name="Rectangle 16"/>
        <xdr:cNvSpPr/>
      </xdr:nvSpPr>
      <xdr:spPr>
        <a:xfrm>
          <a:off x="2286000" y="918633"/>
          <a:ext cx="12223750" cy="5008034"/>
        </a:xfrm>
        <a:prstGeom prst="rect">
          <a:avLst/>
        </a:prstGeom>
        <a:noFill/>
        <a:ln w="38100">
          <a:solidFill>
            <a:srgbClr val="00B0F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0</xdr:colOff>
      <xdr:row>6</xdr:row>
      <xdr:rowOff>0</xdr:rowOff>
    </xdr:from>
    <xdr:to>
      <xdr:col>18</xdr:col>
      <xdr:colOff>287594</xdr:colOff>
      <xdr:row>42</xdr:row>
      <xdr:rowOff>37174</xdr:rowOff>
    </xdr:to>
    <xdr:pic>
      <xdr:nvPicPr>
        <xdr:cNvPr id="13" name="Image 12"/>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tretch>
          <a:fillRect/>
        </a:stretch>
      </xdr:blipFill>
      <xdr:spPr>
        <a:xfrm>
          <a:off x="1524000" y="1143000"/>
          <a:ext cx="12479594" cy="689517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653143</xdr:colOff>
      <xdr:row>271</xdr:row>
      <xdr:rowOff>74368</xdr:rowOff>
    </xdr:from>
    <xdr:to>
      <xdr:col>16</xdr:col>
      <xdr:colOff>625929</xdr:colOff>
      <xdr:row>297</xdr:row>
      <xdr:rowOff>156888</xdr:rowOff>
    </xdr:to>
    <xdr:pic>
      <xdr:nvPicPr>
        <xdr:cNvPr id="65" name="Image 64"/>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tretch>
          <a:fillRect/>
        </a:stretch>
      </xdr:blipFill>
      <xdr:spPr>
        <a:xfrm>
          <a:off x="3701143" y="52353011"/>
          <a:ext cx="9116786" cy="5035520"/>
        </a:xfrm>
        <a:prstGeom prst="rect">
          <a:avLst/>
        </a:prstGeom>
      </xdr:spPr>
    </xdr:pic>
    <xdr:clientData/>
  </xdr:twoCellAnchor>
  <xdr:twoCellAnchor editAs="oneCell">
    <xdr:from>
      <xdr:col>5</xdr:col>
      <xdr:colOff>158750</xdr:colOff>
      <xdr:row>146</xdr:row>
      <xdr:rowOff>79375</xdr:rowOff>
    </xdr:from>
    <xdr:to>
      <xdr:col>16</xdr:col>
      <xdr:colOff>277283</xdr:colOff>
      <xdr:row>171</xdr:row>
      <xdr:rowOff>98425</xdr:rowOff>
    </xdr:to>
    <xdr:pic>
      <xdr:nvPicPr>
        <xdr:cNvPr id="57" name="Image 56"/>
        <xdr:cNvPicPr>
          <a:picLocks noChangeAspect="1"/>
        </xdr:cNvPicPr>
      </xdr:nvPicPr>
      <xdr:blipFill>
        <a:blip xmlns:r="http://schemas.openxmlformats.org/officeDocument/2006/relationships" r:embed="rId2"/>
        <a:stretch>
          <a:fillRect/>
        </a:stretch>
      </xdr:blipFill>
      <xdr:spPr>
        <a:xfrm>
          <a:off x="3968750" y="29273500"/>
          <a:ext cx="8500533" cy="4781550"/>
        </a:xfrm>
        <a:prstGeom prst="rect">
          <a:avLst/>
        </a:prstGeom>
      </xdr:spPr>
    </xdr:pic>
    <xdr:clientData/>
  </xdr:twoCellAnchor>
  <xdr:twoCellAnchor>
    <xdr:from>
      <xdr:col>3</xdr:col>
      <xdr:colOff>269875</xdr:colOff>
      <xdr:row>49</xdr:row>
      <xdr:rowOff>79375</xdr:rowOff>
    </xdr:from>
    <xdr:to>
      <xdr:col>4</xdr:col>
      <xdr:colOff>682625</xdr:colOff>
      <xdr:row>55</xdr:row>
      <xdr:rowOff>63499</xdr:rowOff>
    </xdr:to>
    <xdr:sp macro="" textlink="">
      <xdr:nvSpPr>
        <xdr:cNvPr id="52" name="ZoneTexte 51"/>
        <xdr:cNvSpPr txBox="1"/>
      </xdr:nvSpPr>
      <xdr:spPr>
        <a:xfrm>
          <a:off x="2555875" y="9572625"/>
          <a:ext cx="1174750" cy="1127124"/>
        </a:xfrm>
        <a:prstGeom prst="rect">
          <a:avLst/>
        </a:prstGeom>
        <a:solidFill>
          <a:schemeClr val="lt1"/>
        </a:solidFill>
        <a:ln w="2857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a:solidFill>
                <a:schemeClr val="dk1"/>
              </a:solidFill>
              <a:effectLst/>
              <a:latin typeface="+mn-lt"/>
              <a:ea typeface="+mn-ea"/>
              <a:cs typeface="+mn-cs"/>
            </a:rPr>
            <a:t>Comment mesurer</a:t>
          </a:r>
          <a:r>
            <a:rPr lang="fr-FR" sz="1100" b="1" baseline="0">
              <a:solidFill>
                <a:schemeClr val="dk1"/>
              </a:solidFill>
              <a:effectLst/>
              <a:latin typeface="+mn-lt"/>
              <a:ea typeface="+mn-ea"/>
              <a:cs typeface="+mn-cs"/>
            </a:rPr>
            <a:t> son volume de canalisation sans bac? </a:t>
          </a:r>
          <a:endParaRPr lang="fr-FR" sz="1200">
            <a:effectLst/>
          </a:endParaRPr>
        </a:p>
      </xdr:txBody>
    </xdr:sp>
    <xdr:clientData/>
  </xdr:twoCellAnchor>
  <xdr:twoCellAnchor>
    <xdr:from>
      <xdr:col>3</xdr:col>
      <xdr:colOff>23813</xdr:colOff>
      <xdr:row>3</xdr:row>
      <xdr:rowOff>115887</xdr:rowOff>
    </xdr:from>
    <xdr:to>
      <xdr:col>17</xdr:col>
      <xdr:colOff>204259</xdr:colOff>
      <xdr:row>6</xdr:row>
      <xdr:rowOff>124355</xdr:rowOff>
    </xdr:to>
    <xdr:sp macro="" textlink="">
      <xdr:nvSpPr>
        <xdr:cNvPr id="2" name="Rectangle 1"/>
        <xdr:cNvSpPr/>
      </xdr:nvSpPr>
      <xdr:spPr>
        <a:xfrm>
          <a:off x="2309813" y="663575"/>
          <a:ext cx="10848446" cy="556155"/>
        </a:xfrm>
        <a:prstGeom prst="rect">
          <a:avLst/>
        </a:prstGeom>
        <a:solidFill>
          <a:schemeClr val="bg1">
            <a:lumMod val="85000"/>
          </a:schemeClr>
        </a:solidFill>
        <a:ln>
          <a:solidFill>
            <a:schemeClr val="bg1">
              <a:lumMod val="75000"/>
            </a:schemeClr>
          </a:solidFill>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ctr"/>
          <a:r>
            <a:rPr lang="fr-FR" sz="2800" b="1">
              <a:solidFill>
                <a:schemeClr val="bg1">
                  <a:lumMod val="50000"/>
                </a:schemeClr>
              </a:solidFill>
            </a:rPr>
            <a:t>LEGENDE ET AIDE</a:t>
          </a:r>
        </a:p>
      </xdr:txBody>
    </xdr:sp>
    <xdr:clientData/>
  </xdr:twoCellAnchor>
  <xdr:twoCellAnchor>
    <xdr:from>
      <xdr:col>3</xdr:col>
      <xdr:colOff>12700</xdr:colOff>
      <xdr:row>8</xdr:row>
      <xdr:rowOff>12697</xdr:rowOff>
    </xdr:from>
    <xdr:to>
      <xdr:col>17</xdr:col>
      <xdr:colOff>165100</xdr:colOff>
      <xdr:row>299</xdr:row>
      <xdr:rowOff>63500</xdr:rowOff>
    </xdr:to>
    <xdr:sp macro="" textlink="">
      <xdr:nvSpPr>
        <xdr:cNvPr id="3" name="Rectangle 2"/>
        <xdr:cNvSpPr/>
      </xdr:nvSpPr>
      <xdr:spPr>
        <a:xfrm>
          <a:off x="2298700" y="1473197"/>
          <a:ext cx="10820400" cy="40119303"/>
        </a:xfrm>
        <a:prstGeom prst="rect">
          <a:avLst/>
        </a:prstGeom>
        <a:noFill/>
        <a:ln w="57150">
          <a:solidFill>
            <a:schemeClr val="bg1">
              <a:lumMod val="85000"/>
            </a:schemeClr>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fr-FR" sz="1100"/>
        </a:p>
      </xdr:txBody>
    </xdr:sp>
    <xdr:clientData/>
  </xdr:twoCellAnchor>
  <xdr:twoCellAnchor>
    <xdr:from>
      <xdr:col>4</xdr:col>
      <xdr:colOff>328083</xdr:colOff>
      <xdr:row>242</xdr:row>
      <xdr:rowOff>63502</xdr:rowOff>
    </xdr:from>
    <xdr:to>
      <xdr:col>13</xdr:col>
      <xdr:colOff>642938</xdr:colOff>
      <xdr:row>247</xdr:row>
      <xdr:rowOff>158750</xdr:rowOff>
    </xdr:to>
    <xdr:sp macro="" textlink="">
      <xdr:nvSpPr>
        <xdr:cNvPr id="4" name="ZoneTexte 3"/>
        <xdr:cNvSpPr txBox="1"/>
      </xdr:nvSpPr>
      <xdr:spPr>
        <a:xfrm>
          <a:off x="3376083" y="22058315"/>
          <a:ext cx="7172855" cy="101599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a:t>Un pH &gt; à 6,5 </a:t>
          </a:r>
          <a:r>
            <a:rPr lang="fr-FR" sz="1200"/>
            <a:t>peut entraîner une prolifération de bactéries importante ainsi qu'une baisse de l'éfficacité de la chloration et des éventuels traitements admnistrés aux animaux. </a:t>
          </a:r>
        </a:p>
        <a:p>
          <a:r>
            <a:rPr lang="fr-FR" sz="1200"/>
            <a:t>En revanche, un </a:t>
          </a:r>
          <a:r>
            <a:rPr lang="fr-FR" sz="1200" b="1"/>
            <a:t>pH trop acide (&lt;5,5) </a:t>
          </a:r>
          <a:r>
            <a:rPr lang="fr-FR" sz="1200"/>
            <a:t>sera également néfaste , pour la santé des animaux, pour l'efficacité des éventuels antibiotiques, pour le matériel mais aussi car l'on risque une sous-consommation d'eau. </a:t>
          </a:r>
        </a:p>
        <a:p>
          <a:endParaRPr lang="fr-FR" sz="1100"/>
        </a:p>
      </xdr:txBody>
    </xdr:sp>
    <xdr:clientData/>
  </xdr:twoCellAnchor>
  <xdr:twoCellAnchor>
    <xdr:from>
      <xdr:col>3</xdr:col>
      <xdr:colOff>349250</xdr:colOff>
      <xdr:row>21</xdr:row>
      <xdr:rowOff>104776</xdr:rowOff>
    </xdr:from>
    <xdr:to>
      <xdr:col>4</xdr:col>
      <xdr:colOff>571500</xdr:colOff>
      <xdr:row>27</xdr:row>
      <xdr:rowOff>0</xdr:rowOff>
    </xdr:to>
    <xdr:sp macro="" textlink="">
      <xdr:nvSpPr>
        <xdr:cNvPr id="8" name="ZoneTexte 7"/>
        <xdr:cNvSpPr txBox="1"/>
      </xdr:nvSpPr>
      <xdr:spPr>
        <a:xfrm>
          <a:off x="2635250" y="4264026"/>
          <a:ext cx="984250" cy="1038224"/>
        </a:xfrm>
        <a:prstGeom prst="rect">
          <a:avLst/>
        </a:prstGeom>
        <a:solidFill>
          <a:schemeClr val="lt1"/>
        </a:solidFill>
        <a:ln w="1905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a:solidFill>
                <a:schemeClr val="dk1"/>
              </a:solidFill>
              <a:effectLst/>
              <a:latin typeface="+mn-lt"/>
              <a:ea typeface="+mn-ea"/>
              <a:cs typeface="+mn-cs"/>
            </a:rPr>
            <a:t>Comment mesurer</a:t>
          </a:r>
          <a:r>
            <a:rPr lang="fr-FR" sz="1100" b="1" baseline="0">
              <a:solidFill>
                <a:schemeClr val="dk1"/>
              </a:solidFill>
              <a:effectLst/>
              <a:latin typeface="+mn-lt"/>
              <a:ea typeface="+mn-ea"/>
              <a:cs typeface="+mn-cs"/>
            </a:rPr>
            <a:t> son volume de canalisation avec bac ? </a:t>
          </a:r>
          <a:endParaRPr lang="fr-FR">
            <a:effectLst/>
          </a:endParaRPr>
        </a:p>
      </xdr:txBody>
    </xdr:sp>
    <xdr:clientData/>
  </xdr:twoCellAnchor>
  <xdr:twoCellAnchor>
    <xdr:from>
      <xdr:col>3</xdr:col>
      <xdr:colOff>100012</xdr:colOff>
      <xdr:row>260</xdr:row>
      <xdr:rowOff>84137</xdr:rowOff>
    </xdr:from>
    <xdr:to>
      <xdr:col>4</xdr:col>
      <xdr:colOff>195262</xdr:colOff>
      <xdr:row>263</xdr:row>
      <xdr:rowOff>128587</xdr:rowOff>
    </xdr:to>
    <xdr:sp macro="" textlink="">
      <xdr:nvSpPr>
        <xdr:cNvPr id="11" name="ZoneTexte 10"/>
        <xdr:cNvSpPr txBox="1"/>
      </xdr:nvSpPr>
      <xdr:spPr>
        <a:xfrm>
          <a:off x="2386012" y="25373012"/>
          <a:ext cx="857250" cy="592138"/>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b="1"/>
            <a:t>Fer et manganèse </a:t>
          </a:r>
        </a:p>
      </xdr:txBody>
    </xdr:sp>
    <xdr:clientData/>
  </xdr:twoCellAnchor>
  <xdr:twoCellAnchor>
    <xdr:from>
      <xdr:col>4</xdr:col>
      <xdr:colOff>246062</xdr:colOff>
      <xdr:row>260</xdr:row>
      <xdr:rowOff>14287</xdr:rowOff>
    </xdr:from>
    <xdr:to>
      <xdr:col>13</xdr:col>
      <xdr:colOff>571500</xdr:colOff>
      <xdr:row>267</xdr:row>
      <xdr:rowOff>15875</xdr:rowOff>
    </xdr:to>
    <xdr:sp macro="" textlink="">
      <xdr:nvSpPr>
        <xdr:cNvPr id="12" name="ZoneTexte 11"/>
        <xdr:cNvSpPr txBox="1"/>
      </xdr:nvSpPr>
      <xdr:spPr>
        <a:xfrm>
          <a:off x="3294062" y="25303162"/>
          <a:ext cx="7183438" cy="12795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a:t>Si les teneurs en Fer sont supérieures à 1 mg/l et celles en manganèses supérieures à 0,15 mg/L, cela peut entraîner : </a:t>
          </a:r>
        </a:p>
        <a:p>
          <a:r>
            <a:rPr lang="fr-FR" sz="1200"/>
            <a:t>- Une dégradation de l'aspect et du goût de l'eau (= inappétence)</a:t>
          </a:r>
        </a:p>
        <a:p>
          <a:r>
            <a:rPr lang="fr-FR" sz="1200"/>
            <a:t>- Diminution de l'efficacité de la chloration </a:t>
          </a:r>
        </a:p>
        <a:p>
          <a:r>
            <a:rPr lang="fr-FR" sz="1200"/>
            <a:t>- Risque de colmatage des canalisations </a:t>
          </a:r>
        </a:p>
        <a:p>
          <a:r>
            <a:rPr lang="fr-FR" sz="1200"/>
            <a:t>- Développement de biofilms </a:t>
          </a:r>
        </a:p>
        <a:p>
          <a:endParaRPr lang="fr-FR" sz="1100"/>
        </a:p>
      </xdr:txBody>
    </xdr:sp>
    <xdr:clientData/>
  </xdr:twoCellAnchor>
  <xdr:twoCellAnchor>
    <xdr:from>
      <xdr:col>4</xdr:col>
      <xdr:colOff>155575</xdr:colOff>
      <xdr:row>249</xdr:row>
      <xdr:rowOff>53973</xdr:rowOff>
    </xdr:from>
    <xdr:to>
      <xdr:col>10</xdr:col>
      <xdr:colOff>674688</xdr:colOff>
      <xdr:row>258</xdr:row>
      <xdr:rowOff>79374</xdr:rowOff>
    </xdr:to>
    <xdr:sp macro="" textlink="">
      <xdr:nvSpPr>
        <xdr:cNvPr id="13" name="ZoneTexte 12"/>
        <xdr:cNvSpPr txBox="1"/>
      </xdr:nvSpPr>
      <xdr:spPr>
        <a:xfrm>
          <a:off x="3203575" y="23334661"/>
          <a:ext cx="5091113" cy="166846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a:t>Si la dureté est &gt;20°F cela engendre : </a:t>
          </a:r>
        </a:p>
        <a:p>
          <a:r>
            <a:rPr lang="fr-FR" sz="1200"/>
            <a:t>- entartrage du matériel</a:t>
          </a:r>
        </a:p>
        <a:p>
          <a:r>
            <a:rPr lang="fr-FR" sz="1200"/>
            <a:t>- diminution de la solubilité de certains antibiotiques et vitamines</a:t>
          </a:r>
        </a:p>
        <a:p>
          <a:endParaRPr lang="fr-FR" sz="1200"/>
        </a:p>
        <a:p>
          <a:r>
            <a:rPr lang="fr-FR" sz="1200"/>
            <a:t>Si la dureté est &lt;6°F : </a:t>
          </a:r>
        </a:p>
        <a:p>
          <a:r>
            <a:rPr lang="fr-FR" sz="1200"/>
            <a:t>- Carence des animaux en oligo-éléments </a:t>
          </a:r>
        </a:p>
        <a:p>
          <a:r>
            <a:rPr lang="fr-FR" sz="1200"/>
            <a:t>- Corrosion</a:t>
          </a:r>
        </a:p>
        <a:p>
          <a:r>
            <a:rPr lang="fr-FR" sz="1200"/>
            <a:t>- Prolifération de biofilms </a:t>
          </a:r>
        </a:p>
      </xdr:txBody>
    </xdr:sp>
    <xdr:clientData/>
  </xdr:twoCellAnchor>
  <xdr:twoCellAnchor>
    <xdr:from>
      <xdr:col>3</xdr:col>
      <xdr:colOff>127000</xdr:colOff>
      <xdr:row>249</xdr:row>
      <xdr:rowOff>36511</xdr:rowOff>
    </xdr:from>
    <xdr:to>
      <xdr:col>4</xdr:col>
      <xdr:colOff>90488</xdr:colOff>
      <xdr:row>251</xdr:row>
      <xdr:rowOff>47625</xdr:rowOff>
    </xdr:to>
    <xdr:sp macro="" textlink="">
      <xdr:nvSpPr>
        <xdr:cNvPr id="14" name="ZoneTexte 13"/>
        <xdr:cNvSpPr txBox="1"/>
      </xdr:nvSpPr>
      <xdr:spPr>
        <a:xfrm>
          <a:off x="2413000" y="23317199"/>
          <a:ext cx="725488" cy="376239"/>
        </a:xfrm>
        <a:prstGeom prst="rect">
          <a:avLst/>
        </a:prstGeom>
        <a:solidFill>
          <a:schemeClr val="lt1"/>
        </a:solidFill>
        <a:ln w="1905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b="1"/>
            <a:t>Dureté</a:t>
          </a:r>
        </a:p>
      </xdr:txBody>
    </xdr:sp>
    <xdr:clientData/>
  </xdr:twoCellAnchor>
  <xdr:oneCellAnchor>
    <xdr:from>
      <xdr:col>3</xdr:col>
      <xdr:colOff>698500</xdr:colOff>
      <xdr:row>247</xdr:row>
      <xdr:rowOff>33337</xdr:rowOff>
    </xdr:from>
    <xdr:ext cx="366184" cy="536758"/>
    <xdr:pic>
      <xdr:nvPicPr>
        <xdr:cNvPr id="15" name="Image 14"/>
        <xdr:cNvPicPr>
          <a:picLocks noChangeAspect="1"/>
        </xdr:cNvPicPr>
      </xdr:nvPicPr>
      <xdr:blipFill>
        <a:blip xmlns:r="http://schemas.openxmlformats.org/officeDocument/2006/relationships" r:embed="rId3" cstate="email">
          <a:duotone>
            <a:schemeClr val="accent6">
              <a:shade val="45000"/>
              <a:satMod val="135000"/>
            </a:schemeClr>
            <a:prstClr val="white"/>
          </a:duotone>
          <a:extLst>
            <a:ext uri="{BEBA8EAE-BF5A-486C-A8C5-ECC9F3942E4B}">
              <a14:imgProps xmlns:a14="http://schemas.microsoft.com/office/drawing/2010/main">
                <a14:imgLayer r:embed="rId4">
                  <a14:imgEffect>
                    <a14:brightnessContrast contrast="-40000"/>
                  </a14:imgEffect>
                </a14:imgLayer>
              </a14:imgProps>
            </a:ext>
            <a:ext uri="{28A0092B-C50C-407E-A947-70E740481C1C}">
              <a14:useLocalDpi xmlns:a14="http://schemas.microsoft.com/office/drawing/2010/main"/>
            </a:ext>
          </a:extLst>
        </a:blip>
        <a:stretch>
          <a:fillRect/>
        </a:stretch>
      </xdr:blipFill>
      <xdr:spPr>
        <a:xfrm>
          <a:off x="2984500" y="22774275"/>
          <a:ext cx="366184" cy="536758"/>
        </a:xfrm>
        <a:prstGeom prst="rect">
          <a:avLst/>
        </a:prstGeom>
      </xdr:spPr>
    </xdr:pic>
    <xdr:clientData/>
  </xdr:oneCellAnchor>
  <xdr:oneCellAnchor>
    <xdr:from>
      <xdr:col>3</xdr:col>
      <xdr:colOff>704321</xdr:colOff>
      <xdr:row>241</xdr:row>
      <xdr:rowOff>107949</xdr:rowOff>
    </xdr:from>
    <xdr:ext cx="366184" cy="539933"/>
    <xdr:pic>
      <xdr:nvPicPr>
        <xdr:cNvPr id="16" name="Image 15"/>
        <xdr:cNvPicPr>
          <a:picLocks noChangeAspect="1"/>
        </xdr:cNvPicPr>
      </xdr:nvPicPr>
      <xdr:blipFill>
        <a:blip xmlns:r="http://schemas.openxmlformats.org/officeDocument/2006/relationships" r:embed="rId5" cstate="email">
          <a:duotone>
            <a:schemeClr val="accent6">
              <a:shade val="45000"/>
              <a:satMod val="135000"/>
            </a:schemeClr>
            <a:prstClr val="white"/>
          </a:duotone>
          <a:extLst>
            <a:ext uri="{BEBA8EAE-BF5A-486C-A8C5-ECC9F3942E4B}">
              <a14:imgProps xmlns:a14="http://schemas.microsoft.com/office/drawing/2010/main">
                <a14:imgLayer r:embed="rId6">
                  <a14:imgEffect>
                    <a14:brightnessContrast contrast="-40000"/>
                  </a14:imgEffect>
                </a14:imgLayer>
              </a14:imgProps>
            </a:ext>
            <a:ext uri="{28A0092B-C50C-407E-A947-70E740481C1C}">
              <a14:useLocalDpi xmlns:a14="http://schemas.microsoft.com/office/drawing/2010/main"/>
            </a:ext>
          </a:extLst>
        </a:blip>
        <a:stretch>
          <a:fillRect/>
        </a:stretch>
      </xdr:blipFill>
      <xdr:spPr>
        <a:xfrm>
          <a:off x="2990321" y="21753512"/>
          <a:ext cx="366184" cy="539933"/>
        </a:xfrm>
        <a:prstGeom prst="rect">
          <a:avLst/>
        </a:prstGeom>
      </xdr:spPr>
    </xdr:pic>
    <xdr:clientData/>
  </xdr:oneCellAnchor>
  <xdr:oneCellAnchor>
    <xdr:from>
      <xdr:col>3</xdr:col>
      <xdr:colOff>758825</xdr:colOff>
      <xdr:row>258</xdr:row>
      <xdr:rowOff>100012</xdr:rowOff>
    </xdr:from>
    <xdr:ext cx="366184" cy="536758"/>
    <xdr:pic>
      <xdr:nvPicPr>
        <xdr:cNvPr id="17" name="Image 16"/>
        <xdr:cNvPicPr>
          <a:picLocks noChangeAspect="1"/>
        </xdr:cNvPicPr>
      </xdr:nvPicPr>
      <xdr:blipFill>
        <a:blip xmlns:r="http://schemas.openxmlformats.org/officeDocument/2006/relationships" r:embed="rId3" cstate="email">
          <a:duotone>
            <a:schemeClr val="accent6">
              <a:shade val="45000"/>
              <a:satMod val="135000"/>
            </a:schemeClr>
            <a:prstClr val="white"/>
          </a:duotone>
          <a:extLst>
            <a:ext uri="{BEBA8EAE-BF5A-486C-A8C5-ECC9F3942E4B}">
              <a14:imgProps xmlns:a14="http://schemas.microsoft.com/office/drawing/2010/main">
                <a14:imgLayer r:embed="rId4">
                  <a14:imgEffect>
                    <a14:brightnessContrast contrast="-40000"/>
                  </a14:imgEffect>
                </a14:imgLayer>
              </a14:imgProps>
            </a:ext>
            <a:ext uri="{28A0092B-C50C-407E-A947-70E740481C1C}">
              <a14:useLocalDpi xmlns:a14="http://schemas.microsoft.com/office/drawing/2010/main"/>
            </a:ext>
          </a:extLst>
        </a:blip>
        <a:stretch>
          <a:fillRect/>
        </a:stretch>
      </xdr:blipFill>
      <xdr:spPr>
        <a:xfrm>
          <a:off x="3044825" y="25023762"/>
          <a:ext cx="366184" cy="536758"/>
        </a:xfrm>
        <a:prstGeom prst="rect">
          <a:avLst/>
        </a:prstGeom>
      </xdr:spPr>
    </xdr:pic>
    <xdr:clientData/>
  </xdr:oneCellAnchor>
  <xdr:oneCellAnchor>
    <xdr:from>
      <xdr:col>4</xdr:col>
      <xdr:colOff>293688</xdr:colOff>
      <xdr:row>20</xdr:row>
      <xdr:rowOff>177800</xdr:rowOff>
    </xdr:from>
    <xdr:ext cx="465665" cy="346075"/>
    <xdr:pic>
      <xdr:nvPicPr>
        <xdr:cNvPr id="22" name="Image 21"/>
        <xdr:cNvPicPr>
          <a:picLocks noChangeAspect="1"/>
        </xdr:cNvPicPr>
      </xdr:nvPicPr>
      <xdr:blipFill>
        <a:blip xmlns:r="http://schemas.openxmlformats.org/officeDocument/2006/relationships" r:embed="rId7" cstate="email">
          <a:extLst>
            <a:ext uri="{28A0092B-C50C-407E-A947-70E740481C1C}">
              <a14:useLocalDpi xmlns:a14="http://schemas.microsoft.com/office/drawing/2010/main"/>
            </a:ext>
          </a:extLst>
        </a:blip>
        <a:stretch>
          <a:fillRect/>
        </a:stretch>
      </xdr:blipFill>
      <xdr:spPr>
        <a:xfrm>
          <a:off x="3341688" y="3916363"/>
          <a:ext cx="465665" cy="346075"/>
        </a:xfrm>
        <a:prstGeom prst="rect">
          <a:avLst/>
        </a:prstGeom>
      </xdr:spPr>
    </xdr:pic>
    <xdr:clientData/>
  </xdr:oneCellAnchor>
  <xdr:twoCellAnchor>
    <xdr:from>
      <xdr:col>3</xdr:col>
      <xdr:colOff>180976</xdr:colOff>
      <xdr:row>78</xdr:row>
      <xdr:rowOff>117476</xdr:rowOff>
    </xdr:from>
    <xdr:to>
      <xdr:col>4</xdr:col>
      <xdr:colOff>593726</xdr:colOff>
      <xdr:row>84</xdr:row>
      <xdr:rowOff>101600</xdr:rowOff>
    </xdr:to>
    <xdr:sp macro="" textlink="">
      <xdr:nvSpPr>
        <xdr:cNvPr id="26" name="ZoneTexte 25"/>
        <xdr:cNvSpPr txBox="1"/>
      </xdr:nvSpPr>
      <xdr:spPr>
        <a:xfrm>
          <a:off x="2466976" y="15128876"/>
          <a:ext cx="1174750" cy="1127124"/>
        </a:xfrm>
        <a:prstGeom prst="rect">
          <a:avLst/>
        </a:prstGeom>
        <a:solidFill>
          <a:schemeClr val="lt1"/>
        </a:solidFill>
        <a:ln w="2857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a:solidFill>
                <a:schemeClr val="dk1"/>
              </a:solidFill>
              <a:effectLst/>
              <a:latin typeface="+mn-lt"/>
              <a:ea typeface="+mn-ea"/>
              <a:cs typeface="+mn-cs"/>
            </a:rPr>
            <a:t>Comment mesurer</a:t>
          </a:r>
          <a:r>
            <a:rPr lang="fr-FR" sz="1100" b="1" baseline="0">
              <a:solidFill>
                <a:schemeClr val="dk1"/>
              </a:solidFill>
              <a:effectLst/>
              <a:latin typeface="+mn-lt"/>
              <a:ea typeface="+mn-ea"/>
              <a:cs typeface="+mn-cs"/>
            </a:rPr>
            <a:t> son volume de canalisation par calcul </a:t>
          </a:r>
          <a:r>
            <a:rPr lang="fr-FR" sz="1100" b="1" i="0">
              <a:solidFill>
                <a:schemeClr val="dk1"/>
              </a:solidFill>
              <a:effectLst/>
              <a:latin typeface="+mn-lt"/>
              <a:ea typeface="+mn-ea"/>
              <a:cs typeface="+mn-cs"/>
            </a:rPr>
            <a:t>?</a:t>
          </a:r>
          <a:endParaRPr lang="fr-FR">
            <a:effectLst/>
          </a:endParaRPr>
        </a:p>
      </xdr:txBody>
    </xdr:sp>
    <xdr:clientData/>
  </xdr:twoCellAnchor>
  <xdr:oneCellAnchor>
    <xdr:from>
      <xdr:col>4</xdr:col>
      <xdr:colOff>365127</xdr:colOff>
      <xdr:row>48</xdr:row>
      <xdr:rowOff>95250</xdr:rowOff>
    </xdr:from>
    <xdr:ext cx="555380" cy="412750"/>
    <xdr:pic>
      <xdr:nvPicPr>
        <xdr:cNvPr id="27" name="Image 26"/>
        <xdr:cNvPicPr>
          <a:picLocks noChangeAspect="1"/>
        </xdr:cNvPicPr>
      </xdr:nvPicPr>
      <xdr:blipFill>
        <a:blip xmlns:r="http://schemas.openxmlformats.org/officeDocument/2006/relationships" r:embed="rId7"/>
        <a:stretch>
          <a:fillRect/>
        </a:stretch>
      </xdr:blipFill>
      <xdr:spPr>
        <a:xfrm>
          <a:off x="3413127" y="9398000"/>
          <a:ext cx="555380" cy="412750"/>
        </a:xfrm>
        <a:prstGeom prst="rect">
          <a:avLst/>
        </a:prstGeom>
      </xdr:spPr>
    </xdr:pic>
    <xdr:clientData/>
  </xdr:oneCellAnchor>
  <xdr:twoCellAnchor>
    <xdr:from>
      <xdr:col>3</xdr:col>
      <xdr:colOff>142875</xdr:colOff>
      <xdr:row>112</xdr:row>
      <xdr:rowOff>103187</xdr:rowOff>
    </xdr:from>
    <xdr:to>
      <xdr:col>4</xdr:col>
      <xdr:colOff>365125</xdr:colOff>
      <xdr:row>114</xdr:row>
      <xdr:rowOff>103187</xdr:rowOff>
    </xdr:to>
    <xdr:sp macro="" textlink="">
      <xdr:nvSpPr>
        <xdr:cNvPr id="18" name="ZoneTexte 17"/>
        <xdr:cNvSpPr txBox="1"/>
      </xdr:nvSpPr>
      <xdr:spPr>
        <a:xfrm>
          <a:off x="2428875" y="15525750"/>
          <a:ext cx="984250" cy="365125"/>
        </a:xfrm>
        <a:prstGeom prst="rect">
          <a:avLst/>
        </a:prstGeom>
        <a:solidFill>
          <a:schemeClr val="lt1"/>
        </a:solidFill>
        <a:ln w="2857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1400" b="1"/>
            <a:t>Le débit </a:t>
          </a:r>
        </a:p>
      </xdr:txBody>
    </xdr:sp>
    <xdr:clientData/>
  </xdr:twoCellAnchor>
  <xdr:oneCellAnchor>
    <xdr:from>
      <xdr:col>4</xdr:col>
      <xdr:colOff>182563</xdr:colOff>
      <xdr:row>111</xdr:row>
      <xdr:rowOff>95250</xdr:rowOff>
    </xdr:from>
    <xdr:ext cx="465665" cy="346075"/>
    <xdr:pic>
      <xdr:nvPicPr>
        <xdr:cNvPr id="24" name="Image 23"/>
        <xdr:cNvPicPr>
          <a:picLocks noChangeAspect="1"/>
        </xdr:cNvPicPr>
      </xdr:nvPicPr>
      <xdr:blipFill>
        <a:blip xmlns:r="http://schemas.openxmlformats.org/officeDocument/2006/relationships" r:embed="rId7" cstate="email">
          <a:extLst>
            <a:ext uri="{28A0092B-C50C-407E-A947-70E740481C1C}">
              <a14:useLocalDpi xmlns:a14="http://schemas.microsoft.com/office/drawing/2010/main"/>
            </a:ext>
          </a:extLst>
        </a:blip>
        <a:stretch>
          <a:fillRect/>
        </a:stretch>
      </xdr:blipFill>
      <xdr:spPr>
        <a:xfrm>
          <a:off x="3230563" y="15335250"/>
          <a:ext cx="465665" cy="346075"/>
        </a:xfrm>
        <a:prstGeom prst="rect">
          <a:avLst/>
        </a:prstGeom>
      </xdr:spPr>
    </xdr:pic>
    <xdr:clientData/>
  </xdr:oneCellAnchor>
  <xdr:twoCellAnchor>
    <xdr:from>
      <xdr:col>3</xdr:col>
      <xdr:colOff>301625</xdr:colOff>
      <xdr:row>146</xdr:row>
      <xdr:rowOff>79375</xdr:rowOff>
    </xdr:from>
    <xdr:to>
      <xdr:col>5</xdr:col>
      <xdr:colOff>87313</xdr:colOff>
      <xdr:row>149</xdr:row>
      <xdr:rowOff>79375</xdr:rowOff>
    </xdr:to>
    <xdr:sp macro="" textlink="">
      <xdr:nvSpPr>
        <xdr:cNvPr id="23" name="ZoneTexte 22"/>
        <xdr:cNvSpPr txBox="1"/>
      </xdr:nvSpPr>
      <xdr:spPr>
        <a:xfrm>
          <a:off x="2587625" y="21883688"/>
          <a:ext cx="1309688" cy="547687"/>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200" b="1"/>
            <a:t>Types</a:t>
          </a:r>
          <a:r>
            <a:rPr lang="fr-FR" sz="1200" b="1" baseline="0"/>
            <a:t> de tuyaux existants : </a:t>
          </a:r>
          <a:endParaRPr lang="fr-FR" sz="1200" b="1"/>
        </a:p>
      </xdr:txBody>
    </xdr:sp>
    <xdr:clientData/>
  </xdr:twoCellAnchor>
  <xdr:twoCellAnchor editAs="oneCell">
    <xdr:from>
      <xdr:col>4</xdr:col>
      <xdr:colOff>650876</xdr:colOff>
      <xdr:row>145</xdr:row>
      <xdr:rowOff>79374</xdr:rowOff>
    </xdr:from>
    <xdr:to>
      <xdr:col>5</xdr:col>
      <xdr:colOff>381001</xdr:colOff>
      <xdr:row>148</xdr:row>
      <xdr:rowOff>9751</xdr:rowOff>
    </xdr:to>
    <xdr:pic>
      <xdr:nvPicPr>
        <xdr:cNvPr id="30" name="Image 29"/>
        <xdr:cNvPicPr>
          <a:picLocks noChangeAspect="1"/>
        </xdr:cNvPicPr>
      </xdr:nvPicPr>
      <xdr:blipFill>
        <a:blip xmlns:r="http://schemas.openxmlformats.org/officeDocument/2006/relationships" r:embed="rId8" cstate="email">
          <a:extLst>
            <a:ext uri="{28A0092B-C50C-407E-A947-70E740481C1C}">
              <a14:useLocalDpi xmlns:a14="http://schemas.microsoft.com/office/drawing/2010/main"/>
            </a:ext>
          </a:extLst>
        </a:blip>
        <a:stretch>
          <a:fillRect/>
        </a:stretch>
      </xdr:blipFill>
      <xdr:spPr>
        <a:xfrm>
          <a:off x="3698876" y="21701124"/>
          <a:ext cx="492125" cy="478065"/>
        </a:xfrm>
        <a:prstGeom prst="rect">
          <a:avLst/>
        </a:prstGeom>
      </xdr:spPr>
    </xdr:pic>
    <xdr:clientData/>
  </xdr:twoCellAnchor>
  <xdr:twoCellAnchor>
    <xdr:from>
      <xdr:col>3</xdr:col>
      <xdr:colOff>381001</xdr:colOff>
      <xdr:row>174</xdr:row>
      <xdr:rowOff>127000</xdr:rowOff>
    </xdr:from>
    <xdr:to>
      <xdr:col>4</xdr:col>
      <xdr:colOff>690563</xdr:colOff>
      <xdr:row>176</xdr:row>
      <xdr:rowOff>142875</xdr:rowOff>
    </xdr:to>
    <xdr:sp macro="" textlink="">
      <xdr:nvSpPr>
        <xdr:cNvPr id="31" name="ZoneTexte 30"/>
        <xdr:cNvSpPr txBox="1"/>
      </xdr:nvSpPr>
      <xdr:spPr>
        <a:xfrm>
          <a:off x="2667001" y="27043063"/>
          <a:ext cx="1071562" cy="381000"/>
        </a:xfrm>
        <a:prstGeom prst="rect">
          <a:avLst/>
        </a:prstGeom>
        <a:solidFill>
          <a:schemeClr val="lt1"/>
        </a:solidFill>
        <a:ln w="2857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200" b="1"/>
            <a:t>Bras</a:t>
          </a:r>
          <a:r>
            <a:rPr lang="fr-FR" sz="1200" b="1" baseline="0"/>
            <a:t> morts :</a:t>
          </a:r>
          <a:endParaRPr lang="fr-FR" sz="1200" b="1"/>
        </a:p>
      </xdr:txBody>
    </xdr:sp>
    <xdr:clientData/>
  </xdr:twoCellAnchor>
  <xdr:twoCellAnchor editAs="oneCell">
    <xdr:from>
      <xdr:col>5</xdr:col>
      <xdr:colOff>230187</xdr:colOff>
      <xdr:row>173</xdr:row>
      <xdr:rowOff>7938</xdr:rowOff>
    </xdr:from>
    <xdr:to>
      <xdr:col>10</xdr:col>
      <xdr:colOff>119062</xdr:colOff>
      <xdr:row>192</xdr:row>
      <xdr:rowOff>71713</xdr:rowOff>
    </xdr:to>
    <xdr:pic>
      <xdr:nvPicPr>
        <xdr:cNvPr id="32" name="Image 31"/>
        <xdr:cNvPicPr>
          <a:picLocks noChangeAspect="1"/>
        </xdr:cNvPicPr>
      </xdr:nvPicPr>
      <xdr:blipFill>
        <a:blip xmlns:r="http://schemas.openxmlformats.org/officeDocument/2006/relationships" r:embed="rId9" cstate="email">
          <a:extLst>
            <a:ext uri="{28A0092B-C50C-407E-A947-70E740481C1C}">
              <a14:useLocalDpi xmlns:a14="http://schemas.microsoft.com/office/drawing/2010/main"/>
            </a:ext>
          </a:extLst>
        </a:blip>
        <a:stretch>
          <a:fillRect/>
        </a:stretch>
      </xdr:blipFill>
      <xdr:spPr>
        <a:xfrm>
          <a:off x="4040187" y="26741438"/>
          <a:ext cx="3698875" cy="3532463"/>
        </a:xfrm>
        <a:prstGeom prst="rect">
          <a:avLst/>
        </a:prstGeom>
        <a:ln>
          <a:solidFill>
            <a:schemeClr val="tx1"/>
          </a:solidFill>
        </a:ln>
      </xdr:spPr>
    </xdr:pic>
    <xdr:clientData/>
  </xdr:twoCellAnchor>
  <xdr:twoCellAnchor editAs="oneCell">
    <xdr:from>
      <xdr:col>4</xdr:col>
      <xdr:colOff>587375</xdr:colOff>
      <xdr:row>172</xdr:row>
      <xdr:rowOff>150812</xdr:rowOff>
    </xdr:from>
    <xdr:to>
      <xdr:col>5</xdr:col>
      <xdr:colOff>317500</xdr:colOff>
      <xdr:row>175</xdr:row>
      <xdr:rowOff>81190</xdr:rowOff>
    </xdr:to>
    <xdr:pic>
      <xdr:nvPicPr>
        <xdr:cNvPr id="36" name="Image 35"/>
        <xdr:cNvPicPr>
          <a:picLocks noChangeAspect="1"/>
        </xdr:cNvPicPr>
      </xdr:nvPicPr>
      <xdr:blipFill>
        <a:blip xmlns:r="http://schemas.openxmlformats.org/officeDocument/2006/relationships" r:embed="rId8" cstate="email">
          <a:extLst>
            <a:ext uri="{28A0092B-C50C-407E-A947-70E740481C1C}">
              <a14:useLocalDpi xmlns:a14="http://schemas.microsoft.com/office/drawing/2010/main"/>
            </a:ext>
          </a:extLst>
        </a:blip>
        <a:stretch>
          <a:fillRect/>
        </a:stretch>
      </xdr:blipFill>
      <xdr:spPr>
        <a:xfrm>
          <a:off x="3635375" y="26701750"/>
          <a:ext cx="492125" cy="478065"/>
        </a:xfrm>
        <a:prstGeom prst="rect">
          <a:avLst/>
        </a:prstGeom>
      </xdr:spPr>
    </xdr:pic>
    <xdr:clientData/>
  </xdr:twoCellAnchor>
  <xdr:twoCellAnchor>
    <xdr:from>
      <xdr:col>3</xdr:col>
      <xdr:colOff>254000</xdr:colOff>
      <xdr:row>271</xdr:row>
      <xdr:rowOff>71438</xdr:rowOff>
    </xdr:from>
    <xdr:to>
      <xdr:col>4</xdr:col>
      <xdr:colOff>563562</xdr:colOff>
      <xdr:row>274</xdr:row>
      <xdr:rowOff>150812</xdr:rowOff>
    </xdr:to>
    <xdr:sp macro="" textlink="">
      <xdr:nvSpPr>
        <xdr:cNvPr id="39" name="ZoneTexte 38"/>
        <xdr:cNvSpPr txBox="1"/>
      </xdr:nvSpPr>
      <xdr:spPr>
        <a:xfrm>
          <a:off x="2540000" y="36488688"/>
          <a:ext cx="1071562" cy="627062"/>
        </a:xfrm>
        <a:prstGeom prst="rect">
          <a:avLst/>
        </a:prstGeom>
        <a:solidFill>
          <a:schemeClr val="lt1"/>
        </a:solidFill>
        <a:ln w="2857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b="1"/>
            <a:t>Base</a:t>
          </a:r>
        </a:p>
        <a:p>
          <a:pPr algn="ctr"/>
          <a:r>
            <a:rPr lang="fr-FR" sz="1100" b="1"/>
            <a:t>Acide </a:t>
          </a:r>
        </a:p>
        <a:p>
          <a:pPr algn="ctr"/>
          <a:r>
            <a:rPr lang="fr-FR" sz="1100" b="1"/>
            <a:t>Désinfectant </a:t>
          </a:r>
        </a:p>
      </xdr:txBody>
    </xdr:sp>
    <xdr:clientData/>
  </xdr:twoCellAnchor>
  <xdr:oneCellAnchor>
    <xdr:from>
      <xdr:col>4</xdr:col>
      <xdr:colOff>531813</xdr:colOff>
      <xdr:row>270</xdr:row>
      <xdr:rowOff>47625</xdr:rowOff>
    </xdr:from>
    <xdr:ext cx="366184" cy="536758"/>
    <xdr:pic>
      <xdr:nvPicPr>
        <xdr:cNvPr id="34" name="Image 33"/>
        <xdr:cNvPicPr>
          <a:picLocks noChangeAspect="1"/>
        </xdr:cNvPicPr>
      </xdr:nvPicPr>
      <xdr:blipFill>
        <a:blip xmlns:r="http://schemas.openxmlformats.org/officeDocument/2006/relationships" r:embed="rId3" cstate="email">
          <a:duotone>
            <a:schemeClr val="accent5">
              <a:shade val="45000"/>
              <a:satMod val="135000"/>
            </a:schemeClr>
            <a:prstClr val="white"/>
          </a:duotone>
          <a:extLst>
            <a:ext uri="{BEBA8EAE-BF5A-486C-A8C5-ECC9F3942E4B}">
              <a14:imgProps xmlns:a14="http://schemas.microsoft.com/office/drawing/2010/main">
                <a14:imgLayer r:embed="rId4">
                  <a14:imgEffect>
                    <a14:brightnessContrast contrast="-40000"/>
                  </a14:imgEffect>
                </a14:imgLayer>
              </a14:imgProps>
            </a:ext>
            <a:ext uri="{28A0092B-C50C-407E-A947-70E740481C1C}">
              <a14:useLocalDpi xmlns:a14="http://schemas.microsoft.com/office/drawing/2010/main"/>
            </a:ext>
          </a:extLst>
        </a:blip>
        <a:stretch>
          <a:fillRect/>
        </a:stretch>
      </xdr:blipFill>
      <xdr:spPr>
        <a:xfrm>
          <a:off x="3579813" y="36282313"/>
          <a:ext cx="366184" cy="536758"/>
        </a:xfrm>
        <a:prstGeom prst="rect">
          <a:avLst/>
        </a:prstGeom>
      </xdr:spPr>
    </xdr:pic>
    <xdr:clientData/>
  </xdr:oneCellAnchor>
  <xdr:twoCellAnchor>
    <xdr:from>
      <xdr:col>3</xdr:col>
      <xdr:colOff>261938</xdr:colOff>
      <xdr:row>194</xdr:row>
      <xdr:rowOff>55562</xdr:rowOff>
    </xdr:from>
    <xdr:to>
      <xdr:col>4</xdr:col>
      <xdr:colOff>579438</xdr:colOff>
      <xdr:row>197</xdr:row>
      <xdr:rowOff>31750</xdr:rowOff>
    </xdr:to>
    <xdr:sp macro="" textlink="">
      <xdr:nvSpPr>
        <xdr:cNvPr id="7" name="ZoneTexte 6"/>
        <xdr:cNvSpPr txBox="1"/>
      </xdr:nvSpPr>
      <xdr:spPr>
        <a:xfrm>
          <a:off x="2547938" y="30622875"/>
          <a:ext cx="1079500" cy="523875"/>
        </a:xfrm>
        <a:prstGeom prst="rect">
          <a:avLst/>
        </a:prstGeom>
        <a:ln w="28575"/>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fr-FR" sz="1200" b="1"/>
            <a:t>Les différents abreuvoirs</a:t>
          </a:r>
          <a:r>
            <a:rPr lang="fr-FR" sz="1200" b="1" baseline="0"/>
            <a:t> : </a:t>
          </a:r>
          <a:endParaRPr lang="fr-FR" sz="1200" b="1"/>
        </a:p>
      </xdr:txBody>
    </xdr:sp>
    <xdr:clientData/>
  </xdr:twoCellAnchor>
  <xdr:twoCellAnchor>
    <xdr:from>
      <xdr:col>4</xdr:col>
      <xdr:colOff>682625</xdr:colOff>
      <xdr:row>194</xdr:row>
      <xdr:rowOff>-1</xdr:rowOff>
    </xdr:from>
    <xdr:to>
      <xdr:col>16</xdr:col>
      <xdr:colOff>603250</xdr:colOff>
      <xdr:row>227</xdr:row>
      <xdr:rowOff>39686</xdr:rowOff>
    </xdr:to>
    <xdr:grpSp>
      <xdr:nvGrpSpPr>
        <xdr:cNvPr id="46" name="Groupe 45"/>
        <xdr:cNvGrpSpPr/>
      </xdr:nvGrpSpPr>
      <xdr:grpSpPr>
        <a:xfrm>
          <a:off x="3730625" y="35972749"/>
          <a:ext cx="9064625" cy="5335587"/>
          <a:chOff x="3730625" y="30575250"/>
          <a:chExt cx="9064625" cy="5302249"/>
        </a:xfrm>
      </xdr:grpSpPr>
      <xdr:sp macro="" textlink="">
        <xdr:nvSpPr>
          <xdr:cNvPr id="9" name="ZoneTexte 8"/>
          <xdr:cNvSpPr txBox="1"/>
        </xdr:nvSpPr>
        <xdr:spPr>
          <a:xfrm>
            <a:off x="3730625" y="30575250"/>
            <a:ext cx="9064625" cy="5302249"/>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FR" sz="1100"/>
          </a:p>
        </xdr:txBody>
      </xdr:sp>
      <xdr:pic>
        <xdr:nvPicPr>
          <xdr:cNvPr id="19" name="Image 18"/>
          <xdr:cNvPicPr>
            <a:picLocks noChangeAspect="1"/>
          </xdr:cNvPicPr>
        </xdr:nvPicPr>
        <xdr:blipFill>
          <a:blip xmlns:r="http://schemas.openxmlformats.org/officeDocument/2006/relationships" r:embed="rId10" cstate="email">
            <a:extLst>
              <a:ext uri="{28A0092B-C50C-407E-A947-70E740481C1C}">
                <a14:useLocalDpi xmlns:a14="http://schemas.microsoft.com/office/drawing/2010/main"/>
              </a:ext>
            </a:extLst>
          </a:blip>
          <a:stretch>
            <a:fillRect/>
          </a:stretch>
        </xdr:blipFill>
        <xdr:spPr>
          <a:xfrm>
            <a:off x="3960813" y="30853620"/>
            <a:ext cx="2111375" cy="1583531"/>
          </a:xfrm>
          <a:prstGeom prst="rect">
            <a:avLst/>
          </a:prstGeom>
          <a:ln>
            <a:solidFill>
              <a:sysClr val="windowText" lastClr="000000"/>
            </a:solidFill>
          </a:ln>
        </xdr:spPr>
      </xdr:pic>
      <xdr:pic>
        <xdr:nvPicPr>
          <xdr:cNvPr id="21" name="Image 20"/>
          <xdr:cNvPicPr>
            <a:picLocks noChangeAspect="1"/>
          </xdr:cNvPicPr>
        </xdr:nvPicPr>
        <xdr:blipFill rotWithShape="1">
          <a:blip xmlns:r="http://schemas.openxmlformats.org/officeDocument/2006/relationships" r:embed="rId11" cstate="email">
            <a:extLst>
              <a:ext uri="{28A0092B-C50C-407E-A947-70E740481C1C}">
                <a14:useLocalDpi xmlns:a14="http://schemas.microsoft.com/office/drawing/2010/main"/>
              </a:ext>
            </a:extLst>
          </a:blip>
          <a:srcRect/>
          <a:stretch/>
        </xdr:blipFill>
        <xdr:spPr>
          <a:xfrm>
            <a:off x="10628313" y="30842898"/>
            <a:ext cx="1555750" cy="1597423"/>
          </a:xfrm>
          <a:prstGeom prst="rect">
            <a:avLst/>
          </a:prstGeom>
          <a:ln>
            <a:solidFill>
              <a:sysClr val="windowText" lastClr="000000"/>
            </a:solidFill>
          </a:ln>
        </xdr:spPr>
      </xdr:pic>
      <xdr:pic>
        <xdr:nvPicPr>
          <xdr:cNvPr id="33" name="Image 32"/>
          <xdr:cNvPicPr>
            <a:picLocks noChangeAspect="1"/>
          </xdr:cNvPicPr>
        </xdr:nvPicPr>
        <xdr:blipFill>
          <a:blip xmlns:r="http://schemas.openxmlformats.org/officeDocument/2006/relationships" r:embed="rId12" cstate="email">
            <a:extLst>
              <a:ext uri="{28A0092B-C50C-407E-A947-70E740481C1C}">
                <a14:useLocalDpi xmlns:a14="http://schemas.microsoft.com/office/drawing/2010/main"/>
              </a:ext>
            </a:extLst>
          </a:blip>
          <a:stretch>
            <a:fillRect/>
          </a:stretch>
        </xdr:blipFill>
        <xdr:spPr>
          <a:xfrm>
            <a:off x="7056437" y="30829250"/>
            <a:ext cx="2113699" cy="1585274"/>
          </a:xfrm>
          <a:prstGeom prst="rect">
            <a:avLst/>
          </a:prstGeom>
          <a:ln>
            <a:solidFill>
              <a:sysClr val="windowText" lastClr="000000"/>
            </a:solidFill>
          </a:ln>
        </xdr:spPr>
      </xdr:pic>
      <xdr:pic>
        <xdr:nvPicPr>
          <xdr:cNvPr id="35" name="Image 34"/>
          <xdr:cNvPicPr>
            <a:picLocks noChangeAspect="1"/>
          </xdr:cNvPicPr>
        </xdr:nvPicPr>
        <xdr:blipFill rotWithShape="1">
          <a:blip xmlns:r="http://schemas.openxmlformats.org/officeDocument/2006/relationships" r:embed="rId13" cstate="email">
            <a:extLst>
              <a:ext uri="{28A0092B-C50C-407E-A947-70E740481C1C}">
                <a14:useLocalDpi xmlns:a14="http://schemas.microsoft.com/office/drawing/2010/main"/>
              </a:ext>
            </a:extLst>
          </a:blip>
          <a:srcRect b="-475"/>
          <a:stretch/>
        </xdr:blipFill>
        <xdr:spPr>
          <a:xfrm>
            <a:off x="3960813" y="33702623"/>
            <a:ext cx="3058261" cy="1730376"/>
          </a:xfrm>
          <a:prstGeom prst="rect">
            <a:avLst/>
          </a:prstGeom>
          <a:ln>
            <a:solidFill>
              <a:sysClr val="windowText" lastClr="000000"/>
            </a:solidFill>
          </a:ln>
        </xdr:spPr>
      </xdr:pic>
      <xdr:pic>
        <xdr:nvPicPr>
          <xdr:cNvPr id="37" name="Image 36"/>
          <xdr:cNvPicPr>
            <a:picLocks noChangeAspect="1"/>
          </xdr:cNvPicPr>
        </xdr:nvPicPr>
        <xdr:blipFill rotWithShape="1">
          <a:blip xmlns:r="http://schemas.openxmlformats.org/officeDocument/2006/relationships" r:embed="rId14" cstate="email">
            <a:extLst>
              <a:ext uri="{28A0092B-C50C-407E-A947-70E740481C1C}">
                <a14:useLocalDpi xmlns:a14="http://schemas.microsoft.com/office/drawing/2010/main"/>
              </a:ext>
            </a:extLst>
          </a:blip>
          <a:srcRect/>
          <a:stretch/>
        </xdr:blipFill>
        <xdr:spPr>
          <a:xfrm>
            <a:off x="9088437" y="33750251"/>
            <a:ext cx="3230563" cy="1658937"/>
          </a:xfrm>
          <a:prstGeom prst="rect">
            <a:avLst/>
          </a:prstGeom>
          <a:ln>
            <a:solidFill>
              <a:sysClr val="windowText" lastClr="000000"/>
            </a:solidFill>
          </a:ln>
        </xdr:spPr>
      </xdr:pic>
      <xdr:sp macro="" textlink="">
        <xdr:nvSpPr>
          <xdr:cNvPr id="38" name="ZoneTexte 37"/>
          <xdr:cNvSpPr txBox="1"/>
        </xdr:nvSpPr>
        <xdr:spPr>
          <a:xfrm>
            <a:off x="4159250" y="32504063"/>
            <a:ext cx="1714500" cy="341312"/>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a:t>Abreuvoir à coupelles</a:t>
            </a:r>
          </a:p>
        </xdr:txBody>
      </xdr:sp>
      <xdr:sp macro="" textlink="">
        <xdr:nvSpPr>
          <xdr:cNvPr id="42" name="ZoneTexte 41"/>
          <xdr:cNvSpPr txBox="1"/>
        </xdr:nvSpPr>
        <xdr:spPr>
          <a:xfrm>
            <a:off x="7239000" y="32496125"/>
            <a:ext cx="1714500" cy="341312"/>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a:t>Abreuvoir Siphoïde</a:t>
            </a:r>
          </a:p>
          <a:p>
            <a:endParaRPr lang="fr-FR" sz="1200" b="1"/>
          </a:p>
        </xdr:txBody>
      </xdr:sp>
      <xdr:sp macro="" textlink="">
        <xdr:nvSpPr>
          <xdr:cNvPr id="43" name="ZoneTexte 42"/>
          <xdr:cNvSpPr txBox="1"/>
        </xdr:nvSpPr>
        <xdr:spPr>
          <a:xfrm>
            <a:off x="10683876" y="32512000"/>
            <a:ext cx="1714500" cy="341312"/>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a:t>Abreuvoir</a:t>
            </a:r>
            <a:r>
              <a:rPr lang="fr-FR" sz="1200" b="1" baseline="0"/>
              <a:t> à cloche</a:t>
            </a:r>
            <a:endParaRPr lang="fr-FR" sz="1200" b="1"/>
          </a:p>
        </xdr:txBody>
      </xdr:sp>
      <xdr:sp macro="" textlink="">
        <xdr:nvSpPr>
          <xdr:cNvPr id="44" name="ZoneTexte 43"/>
          <xdr:cNvSpPr txBox="1"/>
        </xdr:nvSpPr>
        <xdr:spPr>
          <a:xfrm>
            <a:off x="5167314" y="35456813"/>
            <a:ext cx="1714500" cy="341312"/>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a:t>Pipette</a:t>
            </a:r>
          </a:p>
        </xdr:txBody>
      </xdr:sp>
      <xdr:sp macro="" textlink="">
        <xdr:nvSpPr>
          <xdr:cNvPr id="45" name="ZoneTexte 44"/>
          <xdr:cNvSpPr txBox="1"/>
        </xdr:nvSpPr>
        <xdr:spPr>
          <a:xfrm>
            <a:off x="9945688" y="35480624"/>
            <a:ext cx="2095500" cy="373063"/>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a:t>Abreuvoir à</a:t>
            </a:r>
            <a:r>
              <a:rPr lang="fr-FR" sz="1200" b="1" baseline="0"/>
              <a:t> grande coupelle</a:t>
            </a:r>
            <a:endParaRPr lang="fr-FR" sz="1200" b="1"/>
          </a:p>
        </xdr:txBody>
      </xdr:sp>
    </xdr:grpSp>
    <xdr:clientData/>
  </xdr:twoCellAnchor>
  <xdr:twoCellAnchor editAs="oneCell">
    <xdr:from>
      <xdr:col>4</xdr:col>
      <xdr:colOff>428625</xdr:colOff>
      <xdr:row>192</xdr:row>
      <xdr:rowOff>134937</xdr:rowOff>
    </xdr:from>
    <xdr:to>
      <xdr:col>5</xdr:col>
      <xdr:colOff>158750</xdr:colOff>
      <xdr:row>195</xdr:row>
      <xdr:rowOff>65315</xdr:rowOff>
    </xdr:to>
    <xdr:pic>
      <xdr:nvPicPr>
        <xdr:cNvPr id="47" name="Image 46"/>
        <xdr:cNvPicPr>
          <a:picLocks noChangeAspect="1"/>
        </xdr:cNvPicPr>
      </xdr:nvPicPr>
      <xdr:blipFill>
        <a:blip xmlns:r="http://schemas.openxmlformats.org/officeDocument/2006/relationships" r:embed="rId8" cstate="email">
          <a:extLst>
            <a:ext uri="{28A0092B-C50C-407E-A947-70E740481C1C}">
              <a14:useLocalDpi xmlns:a14="http://schemas.microsoft.com/office/drawing/2010/main"/>
            </a:ext>
          </a:extLst>
        </a:blip>
        <a:stretch>
          <a:fillRect/>
        </a:stretch>
      </xdr:blipFill>
      <xdr:spPr>
        <a:xfrm>
          <a:off x="3476625" y="30337125"/>
          <a:ext cx="492125" cy="478065"/>
        </a:xfrm>
        <a:prstGeom prst="rect">
          <a:avLst/>
        </a:prstGeom>
      </xdr:spPr>
    </xdr:pic>
    <xdr:clientData/>
  </xdr:twoCellAnchor>
  <xdr:twoCellAnchor editAs="oneCell">
    <xdr:from>
      <xdr:col>4</xdr:col>
      <xdr:colOff>650875</xdr:colOff>
      <xdr:row>21</xdr:row>
      <xdr:rowOff>111126</xdr:rowOff>
    </xdr:from>
    <xdr:to>
      <xdr:col>16</xdr:col>
      <xdr:colOff>689634</xdr:colOff>
      <xdr:row>45</xdr:row>
      <xdr:rowOff>158750</xdr:rowOff>
    </xdr:to>
    <xdr:pic>
      <xdr:nvPicPr>
        <xdr:cNvPr id="41" name="Image 40"/>
        <xdr:cNvPicPr>
          <a:picLocks noChangeAspect="1"/>
        </xdr:cNvPicPr>
      </xdr:nvPicPr>
      <xdr:blipFill>
        <a:blip xmlns:r="http://schemas.openxmlformats.org/officeDocument/2006/relationships" r:embed="rId15" cstate="email">
          <a:extLst>
            <a:ext uri="{28A0092B-C50C-407E-A947-70E740481C1C}">
              <a14:useLocalDpi xmlns:a14="http://schemas.microsoft.com/office/drawing/2010/main"/>
            </a:ext>
          </a:extLst>
        </a:blip>
        <a:stretch>
          <a:fillRect/>
        </a:stretch>
      </xdr:blipFill>
      <xdr:spPr>
        <a:xfrm>
          <a:off x="3698875" y="4270376"/>
          <a:ext cx="9182759" cy="4619624"/>
        </a:xfrm>
        <a:prstGeom prst="rect">
          <a:avLst/>
        </a:prstGeom>
      </xdr:spPr>
    </xdr:pic>
    <xdr:clientData/>
  </xdr:twoCellAnchor>
  <xdr:twoCellAnchor>
    <xdr:from>
      <xdr:col>6</xdr:col>
      <xdr:colOff>95250</xdr:colOff>
      <xdr:row>47</xdr:row>
      <xdr:rowOff>15875</xdr:rowOff>
    </xdr:from>
    <xdr:to>
      <xdr:col>14</xdr:col>
      <xdr:colOff>504825</xdr:colOff>
      <xdr:row>47</xdr:row>
      <xdr:rowOff>53975</xdr:rowOff>
    </xdr:to>
    <xdr:cxnSp macro="">
      <xdr:nvCxnSpPr>
        <xdr:cNvPr id="51" name="Connecteur droit 50"/>
        <xdr:cNvCxnSpPr/>
      </xdr:nvCxnSpPr>
      <xdr:spPr>
        <a:xfrm>
          <a:off x="4667250" y="9128125"/>
          <a:ext cx="6505575" cy="38100"/>
        </a:xfrm>
        <a:prstGeom prst="line">
          <a:avLst/>
        </a:prstGeom>
        <a:ln w="28575"/>
      </xdr:spPr>
      <xdr:style>
        <a:lnRef idx="1">
          <a:schemeClr val="accent1"/>
        </a:lnRef>
        <a:fillRef idx="0">
          <a:schemeClr val="accent1"/>
        </a:fillRef>
        <a:effectRef idx="0">
          <a:schemeClr val="accent1"/>
        </a:effectRef>
        <a:fontRef idx="minor">
          <a:schemeClr val="tx1"/>
        </a:fontRef>
      </xdr:style>
    </xdr:cxnSp>
    <xdr:clientData/>
  </xdr:twoCellAnchor>
  <xdr:oneCellAnchor>
    <xdr:from>
      <xdr:col>4</xdr:col>
      <xdr:colOff>377825</xdr:colOff>
      <xdr:row>78</xdr:row>
      <xdr:rowOff>76200</xdr:rowOff>
    </xdr:from>
    <xdr:ext cx="465665" cy="346075"/>
    <xdr:pic>
      <xdr:nvPicPr>
        <xdr:cNvPr id="53" name="Image 52"/>
        <xdr:cNvPicPr>
          <a:picLocks noChangeAspect="1"/>
        </xdr:cNvPicPr>
      </xdr:nvPicPr>
      <xdr:blipFill>
        <a:blip xmlns:r="http://schemas.openxmlformats.org/officeDocument/2006/relationships" r:embed="rId7" cstate="email">
          <a:extLst>
            <a:ext uri="{28A0092B-C50C-407E-A947-70E740481C1C}">
              <a14:useLocalDpi xmlns:a14="http://schemas.microsoft.com/office/drawing/2010/main"/>
            </a:ext>
          </a:extLst>
        </a:blip>
        <a:stretch>
          <a:fillRect/>
        </a:stretch>
      </xdr:blipFill>
      <xdr:spPr>
        <a:xfrm>
          <a:off x="3425825" y="15087600"/>
          <a:ext cx="465665" cy="346075"/>
        </a:xfrm>
        <a:prstGeom prst="rect">
          <a:avLst/>
        </a:prstGeom>
      </xdr:spPr>
    </xdr:pic>
    <xdr:clientData/>
  </xdr:oneCellAnchor>
  <xdr:twoCellAnchor editAs="oneCell">
    <xdr:from>
      <xdr:col>4</xdr:col>
      <xdr:colOff>714375</xdr:colOff>
      <xdr:row>50</xdr:row>
      <xdr:rowOff>168275</xdr:rowOff>
    </xdr:from>
    <xdr:to>
      <xdr:col>16</xdr:col>
      <xdr:colOff>677702</xdr:colOff>
      <xdr:row>73</xdr:row>
      <xdr:rowOff>130175</xdr:rowOff>
    </xdr:to>
    <xdr:pic>
      <xdr:nvPicPr>
        <xdr:cNvPr id="54" name="Image 53"/>
        <xdr:cNvPicPr>
          <a:picLocks noChangeAspect="1"/>
        </xdr:cNvPicPr>
      </xdr:nvPicPr>
      <xdr:blipFill>
        <a:blip xmlns:r="http://schemas.openxmlformats.org/officeDocument/2006/relationships" r:embed="rId16" cstate="email">
          <a:extLst>
            <a:ext uri="{28A0092B-C50C-407E-A947-70E740481C1C}">
              <a14:useLocalDpi xmlns:a14="http://schemas.microsoft.com/office/drawing/2010/main"/>
            </a:ext>
          </a:extLst>
        </a:blip>
        <a:stretch>
          <a:fillRect/>
        </a:stretch>
      </xdr:blipFill>
      <xdr:spPr>
        <a:xfrm>
          <a:off x="3762375" y="9845675"/>
          <a:ext cx="9107327" cy="4343400"/>
        </a:xfrm>
        <a:prstGeom prst="rect">
          <a:avLst/>
        </a:prstGeom>
      </xdr:spPr>
    </xdr:pic>
    <xdr:clientData/>
  </xdr:twoCellAnchor>
  <xdr:twoCellAnchor>
    <xdr:from>
      <xdr:col>6</xdr:col>
      <xdr:colOff>460375</xdr:colOff>
      <xdr:row>77</xdr:row>
      <xdr:rowOff>158750</xdr:rowOff>
    </xdr:from>
    <xdr:to>
      <xdr:col>15</xdr:col>
      <xdr:colOff>107950</xdr:colOff>
      <xdr:row>78</xdr:row>
      <xdr:rowOff>6350</xdr:rowOff>
    </xdr:to>
    <xdr:cxnSp macro="">
      <xdr:nvCxnSpPr>
        <xdr:cNvPr id="55" name="Connecteur droit 54"/>
        <xdr:cNvCxnSpPr/>
      </xdr:nvCxnSpPr>
      <xdr:spPr>
        <a:xfrm>
          <a:off x="5032375" y="14986000"/>
          <a:ext cx="6505575" cy="38100"/>
        </a:xfrm>
        <a:prstGeom prst="line">
          <a:avLst/>
        </a:prstGeom>
        <a:ln w="28575"/>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31750</xdr:colOff>
      <xdr:row>110</xdr:row>
      <xdr:rowOff>79375</xdr:rowOff>
    </xdr:from>
    <xdr:to>
      <xdr:col>14</xdr:col>
      <xdr:colOff>441325</xdr:colOff>
      <xdr:row>110</xdr:row>
      <xdr:rowOff>117475</xdr:rowOff>
    </xdr:to>
    <xdr:cxnSp macro="">
      <xdr:nvCxnSpPr>
        <xdr:cNvPr id="56" name="Connecteur droit 55"/>
        <xdr:cNvCxnSpPr/>
      </xdr:nvCxnSpPr>
      <xdr:spPr>
        <a:xfrm>
          <a:off x="4603750" y="22336125"/>
          <a:ext cx="6505575" cy="38100"/>
        </a:xfrm>
        <a:prstGeom prst="line">
          <a:avLst/>
        </a:prstGeom>
        <a:ln w="28575"/>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229</xdr:row>
      <xdr:rowOff>0</xdr:rowOff>
    </xdr:from>
    <xdr:to>
      <xdr:col>4</xdr:col>
      <xdr:colOff>317500</xdr:colOff>
      <xdr:row>231</xdr:row>
      <xdr:rowOff>166688</xdr:rowOff>
    </xdr:to>
    <xdr:sp macro="" textlink="">
      <xdr:nvSpPr>
        <xdr:cNvPr id="58" name="ZoneTexte 57"/>
        <xdr:cNvSpPr txBox="1"/>
      </xdr:nvSpPr>
      <xdr:spPr>
        <a:xfrm>
          <a:off x="2286000" y="44116625"/>
          <a:ext cx="1079500" cy="547688"/>
        </a:xfrm>
        <a:prstGeom prst="rect">
          <a:avLst/>
        </a:prstGeom>
        <a:ln w="28575"/>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fr-FR" sz="1200" b="1"/>
            <a:t>Les filtres</a:t>
          </a:r>
          <a:r>
            <a:rPr lang="fr-FR" sz="1200" b="1" baseline="0"/>
            <a:t> : </a:t>
          </a:r>
          <a:endParaRPr lang="fr-FR" sz="1200" b="1"/>
        </a:p>
      </xdr:txBody>
    </xdr:sp>
    <xdr:clientData/>
  </xdr:twoCellAnchor>
  <xdr:twoCellAnchor editAs="oneCell">
    <xdr:from>
      <xdr:col>4</xdr:col>
      <xdr:colOff>428625</xdr:colOff>
      <xdr:row>229</xdr:row>
      <xdr:rowOff>158750</xdr:rowOff>
    </xdr:from>
    <xdr:to>
      <xdr:col>12</xdr:col>
      <xdr:colOff>394550</xdr:colOff>
      <xdr:row>237</xdr:row>
      <xdr:rowOff>82550</xdr:rowOff>
    </xdr:to>
    <xdr:pic>
      <xdr:nvPicPr>
        <xdr:cNvPr id="59" name="Image 58"/>
        <xdr:cNvPicPr>
          <a:picLocks noChangeAspect="1"/>
        </xdr:cNvPicPr>
      </xdr:nvPicPr>
      <xdr:blipFill>
        <a:blip xmlns:r="http://schemas.openxmlformats.org/officeDocument/2006/relationships" r:embed="rId17"/>
        <a:stretch>
          <a:fillRect/>
        </a:stretch>
      </xdr:blipFill>
      <xdr:spPr>
        <a:xfrm>
          <a:off x="3476625" y="44275375"/>
          <a:ext cx="6061925" cy="1447800"/>
        </a:xfrm>
        <a:prstGeom prst="rect">
          <a:avLst/>
        </a:prstGeom>
      </xdr:spPr>
    </xdr:pic>
    <xdr:clientData/>
  </xdr:twoCellAnchor>
  <xdr:twoCellAnchor editAs="oneCell">
    <xdr:from>
      <xdr:col>13</xdr:col>
      <xdr:colOff>111125</xdr:colOff>
      <xdr:row>228</xdr:row>
      <xdr:rowOff>127000</xdr:rowOff>
    </xdr:from>
    <xdr:to>
      <xdr:col>16</xdr:col>
      <xdr:colOff>47240</xdr:colOff>
      <xdr:row>237</xdr:row>
      <xdr:rowOff>41275</xdr:rowOff>
    </xdr:to>
    <xdr:pic>
      <xdr:nvPicPr>
        <xdr:cNvPr id="60" name="Image 59"/>
        <xdr:cNvPicPr>
          <a:picLocks noChangeAspect="1"/>
        </xdr:cNvPicPr>
      </xdr:nvPicPr>
      <xdr:blipFill>
        <a:blip xmlns:r="http://schemas.openxmlformats.org/officeDocument/2006/relationships" r:embed="rId18"/>
        <a:stretch>
          <a:fillRect/>
        </a:stretch>
      </xdr:blipFill>
      <xdr:spPr>
        <a:xfrm>
          <a:off x="10017125" y="44053125"/>
          <a:ext cx="2222115" cy="1628775"/>
        </a:xfrm>
        <a:prstGeom prst="rect">
          <a:avLst/>
        </a:prstGeom>
      </xdr:spPr>
    </xdr:pic>
    <xdr:clientData/>
  </xdr:twoCellAnchor>
  <xdr:twoCellAnchor editAs="oneCell">
    <xdr:from>
      <xdr:col>4</xdr:col>
      <xdr:colOff>412750</xdr:colOff>
      <xdr:row>112</xdr:row>
      <xdr:rowOff>158751</xdr:rowOff>
    </xdr:from>
    <xdr:to>
      <xdr:col>17</xdr:col>
      <xdr:colOff>169</xdr:colOff>
      <xdr:row>140</xdr:row>
      <xdr:rowOff>164403</xdr:rowOff>
    </xdr:to>
    <xdr:pic>
      <xdr:nvPicPr>
        <xdr:cNvPr id="63" name="Image 62"/>
        <xdr:cNvPicPr>
          <a:picLocks noChangeAspect="1"/>
        </xdr:cNvPicPr>
      </xdr:nvPicPr>
      <xdr:blipFill>
        <a:blip xmlns:r="http://schemas.openxmlformats.org/officeDocument/2006/relationships" r:embed="rId19" cstate="email">
          <a:extLst>
            <a:ext uri="{28A0092B-C50C-407E-A947-70E740481C1C}">
              <a14:useLocalDpi xmlns:a14="http://schemas.microsoft.com/office/drawing/2010/main"/>
            </a:ext>
          </a:extLst>
        </a:blip>
        <a:stretch>
          <a:fillRect/>
        </a:stretch>
      </xdr:blipFill>
      <xdr:spPr>
        <a:xfrm>
          <a:off x="3460750" y="22796501"/>
          <a:ext cx="9493419" cy="5339652"/>
        </a:xfrm>
        <a:prstGeom prst="rect">
          <a:avLst/>
        </a:prstGeom>
      </xdr:spPr>
    </xdr:pic>
    <xdr:clientData/>
  </xdr:twoCellAnchor>
  <xdr:twoCellAnchor>
    <xdr:from>
      <xdr:col>4</xdr:col>
      <xdr:colOff>696687</xdr:colOff>
      <xdr:row>80</xdr:row>
      <xdr:rowOff>68035</xdr:rowOff>
    </xdr:from>
    <xdr:to>
      <xdr:col>16</xdr:col>
      <xdr:colOff>329294</xdr:colOff>
      <xdr:row>107</xdr:row>
      <xdr:rowOff>176893</xdr:rowOff>
    </xdr:to>
    <xdr:grpSp>
      <xdr:nvGrpSpPr>
        <xdr:cNvPr id="130" name="Groupe 129"/>
        <xdr:cNvGrpSpPr/>
      </xdr:nvGrpSpPr>
      <xdr:grpSpPr>
        <a:xfrm>
          <a:off x="3744687" y="14965135"/>
          <a:ext cx="8776607" cy="5080908"/>
          <a:chOff x="0" y="238764"/>
          <a:chExt cx="12191999" cy="6430519"/>
        </a:xfrm>
      </xdr:grpSpPr>
      <xdr:grpSp>
        <xdr:nvGrpSpPr>
          <xdr:cNvPr id="131" name="Groupe 130"/>
          <xdr:cNvGrpSpPr/>
        </xdr:nvGrpSpPr>
        <xdr:grpSpPr>
          <a:xfrm>
            <a:off x="248264" y="1269984"/>
            <a:ext cx="11429386" cy="5399299"/>
            <a:chOff x="248264" y="1003977"/>
            <a:chExt cx="11429386" cy="5399299"/>
          </a:xfrm>
        </xdr:grpSpPr>
        <xdr:sp macro="" textlink="">
          <xdr:nvSpPr>
            <xdr:cNvPr id="134" name="ZoneTexte 2"/>
            <xdr:cNvSpPr txBox="1"/>
          </xdr:nvSpPr>
          <xdr:spPr>
            <a:xfrm>
              <a:off x="248264" y="1383668"/>
              <a:ext cx="2432304" cy="381368"/>
            </a:xfrm>
            <a:prstGeom prst="rect">
              <a:avLst/>
            </a:prstGeom>
            <a:noFill/>
          </xdr:spPr>
          <xdr:txBody>
            <a:bodyPr wrap="square" rtlCol="0">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fr-FR" sz="1400"/>
                <a:t>Tableau </a:t>
              </a:r>
              <a:r>
                <a:rPr lang="fr-FR" sz="1200"/>
                <a:t>d’eau = 10 </a:t>
              </a:r>
              <a:r>
                <a:rPr lang="fr-FR" sz="1400"/>
                <a:t>L </a:t>
              </a:r>
            </a:p>
          </xdr:txBody>
        </xdr:sp>
        <xdr:sp macro="" textlink="">
          <xdr:nvSpPr>
            <xdr:cNvPr id="135" name="Plus 134"/>
            <xdr:cNvSpPr/>
          </xdr:nvSpPr>
          <xdr:spPr>
            <a:xfrm>
              <a:off x="3008376" y="1003977"/>
              <a:ext cx="786384" cy="795528"/>
            </a:xfrm>
            <a:prstGeom prst="mathPlus">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fr-FR"/>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fr-FR"/>
            </a:p>
          </xdr:txBody>
        </xdr:sp>
        <xdr:sp macro="" textlink="">
          <xdr:nvSpPr>
            <xdr:cNvPr id="136" name="ZoneTexte 4"/>
            <xdr:cNvSpPr txBox="1"/>
          </xdr:nvSpPr>
          <xdr:spPr>
            <a:xfrm>
              <a:off x="4036592" y="1195190"/>
              <a:ext cx="3182112" cy="630090"/>
            </a:xfrm>
            <a:prstGeom prst="rect">
              <a:avLst/>
            </a:prstGeom>
            <a:noFill/>
          </xdr:spPr>
          <xdr:txBody>
            <a:bodyPr wrap="square" rtlCol="0">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fr-FR" sz="1200"/>
                <a:t>Volume de chaque ligne d’eau </a:t>
              </a:r>
              <a:br>
                <a:rPr lang="fr-FR" sz="1200"/>
              </a:br>
              <a:r>
                <a:rPr lang="fr-FR" sz="1200"/>
                <a:t>(calculé dans la cellule l12)</a:t>
              </a:r>
            </a:p>
          </xdr:txBody>
        </xdr:sp>
        <xdr:sp macro="" textlink="">
          <xdr:nvSpPr>
            <xdr:cNvPr id="137" name="Plus 136"/>
            <xdr:cNvSpPr/>
          </xdr:nvSpPr>
          <xdr:spPr>
            <a:xfrm>
              <a:off x="7379970" y="1003977"/>
              <a:ext cx="786384" cy="795528"/>
            </a:xfrm>
            <a:prstGeom prst="mathPlus">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fr-FR"/>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fr-FR"/>
            </a:p>
          </xdr:txBody>
        </xdr:sp>
        <xdr:sp macro="" textlink="">
          <xdr:nvSpPr>
            <xdr:cNvPr id="138" name="ZoneTexte 6"/>
            <xdr:cNvSpPr txBox="1"/>
          </xdr:nvSpPr>
          <xdr:spPr>
            <a:xfrm>
              <a:off x="8477249" y="1211482"/>
              <a:ext cx="3200401" cy="573072"/>
            </a:xfrm>
            <a:prstGeom prst="rect">
              <a:avLst/>
            </a:prstGeom>
            <a:noFill/>
          </xdr:spPr>
          <xdr:txBody>
            <a:bodyPr wrap="square" rtlCol="0">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fr-FR" sz="1200"/>
                <a:t>Volume des raccords estimé à </a:t>
              </a:r>
              <a:br>
                <a:rPr lang="fr-FR" sz="1200"/>
              </a:br>
              <a:r>
                <a:rPr lang="fr-FR" sz="1200"/>
                <a:t>¾ d’une ligne </a:t>
              </a:r>
            </a:p>
          </xdr:txBody>
        </xdr:sp>
        <xdr:sp macro="" textlink="">
          <xdr:nvSpPr>
            <xdr:cNvPr id="139" name="ZoneTexte 8"/>
            <xdr:cNvSpPr txBox="1"/>
          </xdr:nvSpPr>
          <xdr:spPr>
            <a:xfrm>
              <a:off x="2305215" y="4554086"/>
              <a:ext cx="2306950" cy="725974"/>
            </a:xfrm>
            <a:prstGeom prst="rect">
              <a:avLst/>
            </a:prstGeom>
            <a:noFill/>
          </xdr:spPr>
          <xdr:txBody>
            <a:bodyPr wrap="square" rtlCol="0">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fr-FR" b="1"/>
                <a:t>Volume total du circuit d’eau </a:t>
              </a:r>
            </a:p>
          </xdr:txBody>
        </xdr:sp>
        <xdr:sp macro="" textlink="">
          <xdr:nvSpPr>
            <xdr:cNvPr id="140" name="Égal 139"/>
            <xdr:cNvSpPr/>
          </xdr:nvSpPr>
          <xdr:spPr>
            <a:xfrm>
              <a:off x="764286" y="4455538"/>
              <a:ext cx="1362456" cy="829211"/>
            </a:xfrm>
            <a:prstGeom prst="mathEqual">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fr-FR"/>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fr-FR">
                <a:solidFill>
                  <a:schemeClr val="tx1"/>
                </a:solidFill>
              </a:endParaRPr>
            </a:p>
          </xdr:txBody>
        </xdr:sp>
        <xdr:pic>
          <xdr:nvPicPr>
            <xdr:cNvPr id="141" name="Image 140"/>
            <xdr:cNvPicPr>
              <a:picLocks noChangeAspect="1"/>
            </xdr:cNvPicPr>
          </xdr:nvPicPr>
          <xdr:blipFill>
            <a:blip xmlns:r="http://schemas.openxmlformats.org/officeDocument/2006/relationships" r:embed="rId20" cstate="email">
              <a:extLst>
                <a:ext uri="{28A0092B-C50C-407E-A947-70E740481C1C}">
                  <a14:useLocalDpi xmlns:a14="http://schemas.microsoft.com/office/drawing/2010/main"/>
                </a:ext>
              </a:extLst>
            </a:blip>
            <a:stretch>
              <a:fillRect/>
            </a:stretch>
          </xdr:blipFill>
          <xdr:spPr>
            <a:xfrm>
              <a:off x="4133088" y="1861455"/>
              <a:ext cx="2795654" cy="1572555"/>
            </a:xfrm>
            <a:prstGeom prst="rect">
              <a:avLst/>
            </a:prstGeom>
          </xdr:spPr>
        </xdr:pic>
        <xdr:pic>
          <xdr:nvPicPr>
            <xdr:cNvPr id="142" name="Image 141"/>
            <xdr:cNvPicPr>
              <a:picLocks noChangeAspect="1"/>
            </xdr:cNvPicPr>
          </xdr:nvPicPr>
          <xdr:blipFill>
            <a:blip xmlns:r="http://schemas.openxmlformats.org/officeDocument/2006/relationships" r:embed="rId21" cstate="email">
              <a:extLst>
                <a:ext uri="{28A0092B-C50C-407E-A947-70E740481C1C}">
                  <a14:useLocalDpi xmlns:a14="http://schemas.microsoft.com/office/drawing/2010/main"/>
                </a:ext>
              </a:extLst>
            </a:blip>
            <a:stretch>
              <a:fillRect/>
            </a:stretch>
          </xdr:blipFill>
          <xdr:spPr>
            <a:xfrm>
              <a:off x="311975" y="1861455"/>
              <a:ext cx="2609152" cy="1673697"/>
            </a:xfrm>
            <a:prstGeom prst="rect">
              <a:avLst/>
            </a:prstGeom>
          </xdr:spPr>
        </xdr:pic>
        <xdr:pic>
          <xdr:nvPicPr>
            <xdr:cNvPr id="143" name="Image 142"/>
            <xdr:cNvPicPr>
              <a:picLocks noChangeAspect="1"/>
            </xdr:cNvPicPr>
          </xdr:nvPicPr>
          <xdr:blipFill>
            <a:blip xmlns:r="http://schemas.openxmlformats.org/officeDocument/2006/relationships" r:embed="rId22" cstate="email">
              <a:extLst>
                <a:ext uri="{28A0092B-C50C-407E-A947-70E740481C1C}">
                  <a14:useLocalDpi xmlns:a14="http://schemas.microsoft.com/office/drawing/2010/main"/>
                </a:ext>
              </a:extLst>
            </a:blip>
            <a:stretch>
              <a:fillRect/>
            </a:stretch>
          </xdr:blipFill>
          <xdr:spPr>
            <a:xfrm>
              <a:off x="8569842" y="1886973"/>
              <a:ext cx="2750288" cy="1547037"/>
            </a:xfrm>
            <a:prstGeom prst="rect">
              <a:avLst/>
            </a:prstGeom>
          </xdr:spPr>
        </xdr:pic>
        <xdr:grpSp>
          <xdr:nvGrpSpPr>
            <xdr:cNvPr id="144" name="Groupe 143"/>
            <xdr:cNvGrpSpPr/>
          </xdr:nvGrpSpPr>
          <xdr:grpSpPr>
            <a:xfrm>
              <a:off x="4820092" y="4091451"/>
              <a:ext cx="6086549" cy="2220385"/>
              <a:chOff x="5639076" y="4349806"/>
              <a:chExt cx="6086549" cy="2220385"/>
            </a:xfrm>
          </xdr:grpSpPr>
          <xdr:sp macro="" textlink="">
            <xdr:nvSpPr>
              <xdr:cNvPr id="146" name="ZoneTexte 13"/>
              <xdr:cNvSpPr txBox="1"/>
            </xdr:nvSpPr>
            <xdr:spPr>
              <a:xfrm>
                <a:off x="5639076" y="4349806"/>
                <a:ext cx="6086549" cy="764699"/>
              </a:xfrm>
              <a:prstGeom prst="rect">
                <a:avLst/>
              </a:prstGeom>
              <a:noFill/>
            </xdr:spPr>
            <xdr:txBody>
              <a:bodyPr wrap="square" rtlCol="0">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fr-FR" sz="1600" b="1" u="sng"/>
                  <a:t>Si vous voulez modifier la cellule l14 : </a:t>
                </a:r>
              </a:p>
              <a:p>
                <a:endParaRPr lang="fr-FR"/>
              </a:p>
            </xdr:txBody>
          </xdr:sp>
          <xdr:pic>
            <xdr:nvPicPr>
              <xdr:cNvPr id="147" name="Image 146"/>
              <xdr:cNvPicPr>
                <a:picLocks noChangeAspect="1"/>
              </xdr:cNvPicPr>
            </xdr:nvPicPr>
            <xdr:blipFill>
              <a:blip xmlns:r="http://schemas.openxmlformats.org/officeDocument/2006/relationships" r:embed="rId23"/>
              <a:stretch>
                <a:fillRect/>
              </a:stretch>
            </xdr:blipFill>
            <xdr:spPr>
              <a:xfrm>
                <a:off x="7609630" y="4768003"/>
                <a:ext cx="3997792" cy="408560"/>
              </a:xfrm>
              <a:prstGeom prst="rect">
                <a:avLst/>
              </a:prstGeom>
            </xdr:spPr>
          </xdr:pic>
          <xdr:sp macro="" textlink="">
            <xdr:nvSpPr>
              <xdr:cNvPr id="148" name="Ellipse 147"/>
              <xdr:cNvSpPr/>
            </xdr:nvSpPr>
            <xdr:spPr>
              <a:xfrm>
                <a:off x="10750282" y="4791857"/>
                <a:ext cx="322212" cy="40856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fr-FR"/>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fr-FR"/>
              </a:p>
            </xdr:txBody>
          </xdr:sp>
          <xdr:sp macro="" textlink="">
            <xdr:nvSpPr>
              <xdr:cNvPr id="149" name="Ellipse 148"/>
              <xdr:cNvSpPr/>
            </xdr:nvSpPr>
            <xdr:spPr>
              <a:xfrm>
                <a:off x="11200860" y="4801330"/>
                <a:ext cx="238539" cy="40856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fr-FR"/>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fr-FR"/>
              </a:p>
            </xdr:txBody>
          </xdr:sp>
          <xdr:sp macro="" textlink="">
            <xdr:nvSpPr>
              <xdr:cNvPr id="150" name="Flèche droite 149"/>
              <xdr:cNvSpPr/>
            </xdr:nvSpPr>
            <xdr:spPr>
              <a:xfrm rot="20973143">
                <a:off x="9029440" y="5198637"/>
                <a:ext cx="1726549" cy="172224"/>
              </a:xfrm>
              <a:prstGeom prst="rightArrow">
                <a:avLst/>
              </a:prstGeom>
              <a:solidFill>
                <a:schemeClr val="accent1">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fr-FR"/>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fr-FR"/>
              </a:p>
            </xdr:txBody>
          </xdr:sp>
          <xdr:sp macro="" textlink="">
            <xdr:nvSpPr>
              <xdr:cNvPr id="151" name="ZoneTexte 18"/>
              <xdr:cNvSpPr txBox="1"/>
            </xdr:nvSpPr>
            <xdr:spPr>
              <a:xfrm>
                <a:off x="5828307" y="5284749"/>
                <a:ext cx="3132814" cy="523220"/>
              </a:xfrm>
              <a:prstGeom prst="rect">
                <a:avLst/>
              </a:prstGeom>
              <a:noFill/>
            </xdr:spPr>
            <xdr:txBody>
              <a:bodyPr wrap="square" rtlCol="0">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fr-FR" sz="1400"/>
                  <a:t>Changez le 0,75 correspondant au ¾ de ligne </a:t>
                </a:r>
              </a:p>
            </xdr:txBody>
          </xdr:sp>
          <xdr:sp macro="" textlink="">
            <xdr:nvSpPr>
              <xdr:cNvPr id="152" name="Flèche droite 151"/>
              <xdr:cNvSpPr/>
            </xdr:nvSpPr>
            <xdr:spPr>
              <a:xfrm rot="18461982">
                <a:off x="10519454" y="5502595"/>
                <a:ext cx="960914" cy="203813"/>
              </a:xfrm>
              <a:prstGeom prst="rightArrow">
                <a:avLst/>
              </a:prstGeom>
              <a:solidFill>
                <a:schemeClr val="accent1">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fr-FR"/>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fr-FR"/>
              </a:p>
            </xdr:txBody>
          </xdr:sp>
          <xdr:sp macro="" textlink="">
            <xdr:nvSpPr>
              <xdr:cNvPr id="153" name="ZoneTexte 20"/>
              <xdr:cNvSpPr txBox="1"/>
            </xdr:nvSpPr>
            <xdr:spPr>
              <a:xfrm>
                <a:off x="7847937" y="6046971"/>
                <a:ext cx="3224557" cy="523220"/>
              </a:xfrm>
              <a:prstGeom prst="rect">
                <a:avLst/>
              </a:prstGeom>
              <a:noFill/>
            </xdr:spPr>
            <xdr:txBody>
              <a:bodyPr wrap="square" rtlCol="0">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fr-FR" sz="1400"/>
                  <a:t>Changez le 10 qui correspond au volume du tableau d’eau</a:t>
                </a:r>
              </a:p>
            </xdr:txBody>
          </xdr:sp>
        </xdr:grpSp>
        <xdr:sp macro="" textlink="">
          <xdr:nvSpPr>
            <xdr:cNvPr id="145" name="Rectangle 144"/>
            <xdr:cNvSpPr/>
          </xdr:nvSpPr>
          <xdr:spPr>
            <a:xfrm>
              <a:off x="4781170" y="3997557"/>
              <a:ext cx="6186115" cy="2405719"/>
            </a:xfrm>
            <a:prstGeom prst="rect">
              <a:avLst/>
            </a:prstGeom>
            <a:noFill/>
            <a:ln w="28575">
              <a:solidFill>
                <a:schemeClr val="accent2">
                  <a:lumMod val="60000"/>
                  <a:lumOff val="4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fr-FR"/>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fr-FR"/>
            </a:p>
          </xdr:txBody>
        </xdr:sp>
      </xdr:grpSp>
      <xdr:sp macro="" textlink="">
        <xdr:nvSpPr>
          <xdr:cNvPr id="132" name="ZoneTexte 23"/>
          <xdr:cNvSpPr txBox="1"/>
        </xdr:nvSpPr>
        <xdr:spPr>
          <a:xfrm>
            <a:off x="0" y="238764"/>
            <a:ext cx="12191999" cy="369332"/>
          </a:xfrm>
          <a:prstGeom prst="rect">
            <a:avLst/>
          </a:prstGeom>
          <a:noFill/>
        </xdr:spPr>
        <xdr:txBody>
          <a:bodyPr wrap="square" rtlCol="0">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fr-FR" b="1" u="sng"/>
              <a:t>Méthode 3 : Calcul du volume total des canalisations (onglet Calculateur). </a:t>
            </a:r>
          </a:p>
        </xdr:txBody>
      </xdr:sp>
      <xdr:sp macro="" textlink="">
        <xdr:nvSpPr>
          <xdr:cNvPr id="133" name="Text Box 3"/>
          <xdr:cNvSpPr txBox="1">
            <a:spLocks noChangeArrowheads="1"/>
          </xdr:cNvSpPr>
        </xdr:nvSpPr>
        <xdr:spPr bwMode="auto">
          <a:xfrm>
            <a:off x="178699" y="710558"/>
            <a:ext cx="6134677" cy="708623"/>
          </a:xfrm>
          <a:prstGeom prst="rect">
            <a:avLst/>
          </a:prstGeom>
          <a:solidFill>
            <a:srgbClr val="FFFFFF"/>
          </a:solidFill>
          <a:ln w="6350">
            <a:noFill/>
            <a:miter lim="800000"/>
            <a:headEnd/>
            <a:tailEnd/>
          </a:ln>
        </xdr:spPr>
        <xdr:txBody>
          <a:bodyPr wrap="square" lIns="36576" tIns="36576" rIns="0" bIns="0" anchor="t" upright="1"/>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l" rtl="0">
              <a:defRPr sz="1000"/>
            </a:pPr>
            <a:r>
              <a:rPr lang="fr-FR" sz="1100" b="0" i="0" u="none" strike="noStrike" baseline="0">
                <a:solidFill>
                  <a:srgbClr val="000000"/>
                </a:solidFill>
                <a:latin typeface="Calibri"/>
                <a:cs typeface="Calibri"/>
              </a:rPr>
              <a:t>  Pour ce calcul 10 L ont été ajoutés, correspondant au volume du tableau d'eau. 3/4 de ligne ont été ajoutés ce qui correspond au volume des tuyaux de raccordements. Ces valeurs sont ajustables selon l'élevage.</a:t>
            </a:r>
          </a:p>
        </xdr:txBody>
      </xdr:sp>
    </xdr:grp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0</xdr:colOff>
          <xdr:row>14</xdr:row>
          <xdr:rowOff>171450</xdr:rowOff>
        </xdr:from>
        <xdr:to>
          <xdr:col>5</xdr:col>
          <xdr:colOff>990600</xdr:colOff>
          <xdr:row>16</xdr:row>
          <xdr:rowOff>38100</xdr:rowOff>
        </xdr:to>
        <xdr:sp macro="" textlink="">
          <xdr:nvSpPr>
            <xdr:cNvPr id="4097" name="Check Box 1" hidden="1">
              <a:extLst>
                <a:ext uri="{63B3BB69-23CF-44E3-9099-C40C66FF867C}">
                  <a14:compatExt spid="_x0000_s4097"/>
                </a:ext>
                <a:ext uri="{FF2B5EF4-FFF2-40B4-BE49-F238E27FC236}">
                  <a16:creationId xmlns:a16="http://schemas.microsoft.com/office/drawing/2014/main" id="{00000000-0008-0000-02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fr-FR" sz="800" b="0" i="0" u="none" strike="noStrike" baseline="0">
                  <a:solidFill>
                    <a:srgbClr val="000000"/>
                  </a:solidFill>
                  <a:latin typeface="Segoe UI"/>
                  <a:cs typeface="Segoe UI"/>
                </a:rPr>
                <a:t>Pipette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546100</xdr:colOff>
          <xdr:row>14</xdr:row>
          <xdr:rowOff>165100</xdr:rowOff>
        </xdr:from>
        <xdr:to>
          <xdr:col>5</xdr:col>
          <xdr:colOff>1847850</xdr:colOff>
          <xdr:row>16</xdr:row>
          <xdr:rowOff>38100</xdr:rowOff>
        </xdr:to>
        <xdr:sp macro="" textlink="">
          <xdr:nvSpPr>
            <xdr:cNvPr id="4098" name="Check Box 2" hidden="1">
              <a:extLst>
                <a:ext uri="{63B3BB69-23CF-44E3-9099-C40C66FF867C}">
                  <a14:compatExt spid="_x0000_s4098"/>
                </a:ext>
                <a:ext uri="{FF2B5EF4-FFF2-40B4-BE49-F238E27FC236}">
                  <a16:creationId xmlns:a16="http://schemas.microsoft.com/office/drawing/2014/main" id="{00000000-0008-0000-0200-00000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fr-FR" sz="800" b="0" i="0" u="none" strike="noStrike" baseline="0">
                  <a:solidFill>
                    <a:srgbClr val="000000"/>
                  </a:solidFill>
                  <a:latin typeface="Segoe UI"/>
                  <a:cs typeface="Segoe UI"/>
                </a:rPr>
                <a:t>Abreuvoir linéraire en inox</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1955800</xdr:colOff>
          <xdr:row>14</xdr:row>
          <xdr:rowOff>184150</xdr:rowOff>
        </xdr:from>
        <xdr:to>
          <xdr:col>5</xdr:col>
          <xdr:colOff>3276600</xdr:colOff>
          <xdr:row>16</xdr:row>
          <xdr:rowOff>38100</xdr:rowOff>
        </xdr:to>
        <xdr:sp macro="" textlink="">
          <xdr:nvSpPr>
            <xdr:cNvPr id="4099" name="Check Box 3" hidden="1">
              <a:extLst>
                <a:ext uri="{63B3BB69-23CF-44E3-9099-C40C66FF867C}">
                  <a14:compatExt spid="_x0000_s4099"/>
                </a:ext>
                <a:ext uri="{FF2B5EF4-FFF2-40B4-BE49-F238E27FC236}">
                  <a16:creationId xmlns:a16="http://schemas.microsoft.com/office/drawing/2014/main" id="{00000000-0008-0000-02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fr-FR" sz="800" b="0" i="0" u="none" strike="noStrike" baseline="0">
                  <a:solidFill>
                    <a:srgbClr val="000000"/>
                  </a:solidFill>
                  <a:latin typeface="Segoe UI"/>
                  <a:cs typeface="Segoe UI"/>
                </a:rPr>
                <a:t>Abreuvoir rond cloche </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3238500</xdr:colOff>
          <xdr:row>14</xdr:row>
          <xdr:rowOff>133350</xdr:rowOff>
        </xdr:from>
        <xdr:to>
          <xdr:col>6</xdr:col>
          <xdr:colOff>685800</xdr:colOff>
          <xdr:row>16</xdr:row>
          <xdr:rowOff>107950</xdr:rowOff>
        </xdr:to>
        <xdr:sp macro="" textlink="">
          <xdr:nvSpPr>
            <xdr:cNvPr id="4100" name="Check Box 4" hidden="1">
              <a:extLst>
                <a:ext uri="{63B3BB69-23CF-44E3-9099-C40C66FF867C}">
                  <a14:compatExt spid="_x0000_s4100"/>
                </a:ext>
                <a:ext uri="{FF2B5EF4-FFF2-40B4-BE49-F238E27FC236}">
                  <a16:creationId xmlns:a16="http://schemas.microsoft.com/office/drawing/2014/main" id="{00000000-0008-0000-0200-00000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fr-FR" sz="800" b="0" i="0" u="none" strike="noStrike" baseline="0">
                  <a:solidFill>
                    <a:srgbClr val="000000"/>
                  </a:solidFill>
                  <a:latin typeface="Segoe UI"/>
                  <a:cs typeface="Segoe UI"/>
                </a:rPr>
                <a:t>Abreuvoir à coupelles groupées </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12700</xdr:colOff>
          <xdr:row>15</xdr:row>
          <xdr:rowOff>171450</xdr:rowOff>
        </xdr:from>
        <xdr:to>
          <xdr:col>5</xdr:col>
          <xdr:colOff>990600</xdr:colOff>
          <xdr:row>17</xdr:row>
          <xdr:rowOff>50800</xdr:rowOff>
        </xdr:to>
        <xdr:sp macro="" textlink="">
          <xdr:nvSpPr>
            <xdr:cNvPr id="4101" name="Check Box 5" hidden="1">
              <a:extLst>
                <a:ext uri="{63B3BB69-23CF-44E3-9099-C40C66FF867C}">
                  <a14:compatExt spid="_x0000_s4101"/>
                </a:ext>
                <a:ext uri="{FF2B5EF4-FFF2-40B4-BE49-F238E27FC236}">
                  <a16:creationId xmlns:a16="http://schemas.microsoft.com/office/drawing/2014/main" id="{00000000-0008-0000-0200-00000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fr-FR" sz="800" b="0" i="0" u="none" strike="noStrike" baseline="0">
                  <a:solidFill>
                    <a:srgbClr val="000000"/>
                  </a:solidFill>
                  <a:latin typeface="Segoe UI"/>
                  <a:cs typeface="Segoe UI"/>
                </a:rPr>
                <a:t>Godet en ligne </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946150</xdr:colOff>
          <xdr:row>15</xdr:row>
          <xdr:rowOff>171450</xdr:rowOff>
        </xdr:from>
        <xdr:to>
          <xdr:col>5</xdr:col>
          <xdr:colOff>2584450</xdr:colOff>
          <xdr:row>17</xdr:row>
          <xdr:rowOff>50800</xdr:rowOff>
        </xdr:to>
        <xdr:sp macro="" textlink="">
          <xdr:nvSpPr>
            <xdr:cNvPr id="4102" name="Check Box 6" hidden="1">
              <a:extLst>
                <a:ext uri="{63B3BB69-23CF-44E3-9099-C40C66FF867C}">
                  <a14:compatExt spid="_x0000_s4102"/>
                </a:ext>
                <a:ext uri="{FF2B5EF4-FFF2-40B4-BE49-F238E27FC236}">
                  <a16:creationId xmlns:a16="http://schemas.microsoft.com/office/drawing/2014/main" id="{00000000-0008-0000-02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fr-FR" sz="800" b="0" i="0" u="none" strike="noStrike" baseline="0">
                  <a:solidFill>
                    <a:srgbClr val="000000"/>
                  </a:solidFill>
                  <a:latin typeface="Segoe UI"/>
                  <a:cs typeface="Segoe UI"/>
                </a:rPr>
                <a:t>Abreuvoir à coupelles en ligne </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476250</xdr:colOff>
          <xdr:row>18</xdr:row>
          <xdr:rowOff>95250</xdr:rowOff>
        </xdr:from>
        <xdr:to>
          <xdr:col>5</xdr:col>
          <xdr:colOff>1581150</xdr:colOff>
          <xdr:row>20</xdr:row>
          <xdr:rowOff>69850</xdr:rowOff>
        </xdr:to>
        <xdr:sp macro="" textlink="">
          <xdr:nvSpPr>
            <xdr:cNvPr id="4103" name="Check Box 7" hidden="1">
              <a:extLst>
                <a:ext uri="{63B3BB69-23CF-44E3-9099-C40C66FF867C}">
                  <a14:compatExt spid="_x0000_s41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fr-FR" sz="800" b="0" i="0" u="none" strike="noStrike" baseline="0">
                  <a:solidFill>
                    <a:srgbClr val="000000"/>
                  </a:solidFill>
                  <a:latin typeface="Segoe UI"/>
                  <a:cs typeface="Segoe UI"/>
                </a:rPr>
                <a:t>Réseau</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1143000</xdr:colOff>
          <xdr:row>18</xdr:row>
          <xdr:rowOff>95250</xdr:rowOff>
        </xdr:from>
        <xdr:to>
          <xdr:col>5</xdr:col>
          <xdr:colOff>2222500</xdr:colOff>
          <xdr:row>20</xdr:row>
          <xdr:rowOff>69850</xdr:rowOff>
        </xdr:to>
        <xdr:sp macro="" textlink="">
          <xdr:nvSpPr>
            <xdr:cNvPr id="4104" name="Check Box 8" hidden="1">
              <a:extLst>
                <a:ext uri="{63B3BB69-23CF-44E3-9099-C40C66FF867C}">
                  <a14:compatExt spid="_x0000_s41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fr-FR" sz="800" b="0" i="0" u="none" strike="noStrike" baseline="0">
                  <a:solidFill>
                    <a:srgbClr val="000000"/>
                  </a:solidFill>
                  <a:latin typeface="Segoe UI"/>
                  <a:cs typeface="Segoe UI"/>
                </a:rPr>
                <a:t>Forage </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1955800</xdr:colOff>
          <xdr:row>18</xdr:row>
          <xdr:rowOff>152400</xdr:rowOff>
        </xdr:from>
        <xdr:to>
          <xdr:col>5</xdr:col>
          <xdr:colOff>2413000</xdr:colOff>
          <xdr:row>20</xdr:row>
          <xdr:rowOff>12700</xdr:rowOff>
        </xdr:to>
        <xdr:sp macro="" textlink="">
          <xdr:nvSpPr>
            <xdr:cNvPr id="4105" name="Check Box 9" hidden="1">
              <a:extLst>
                <a:ext uri="{63B3BB69-23CF-44E3-9099-C40C66FF867C}">
                  <a14:compatExt spid="_x0000_s41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fr-FR" sz="800" b="0" i="0" u="none" strike="noStrike" baseline="0">
                  <a:solidFill>
                    <a:srgbClr val="000000"/>
                  </a:solidFill>
                  <a:latin typeface="Segoe UI"/>
                  <a:cs typeface="Segoe UI"/>
                </a:rPr>
                <a:t>Puits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1143000</xdr:colOff>
          <xdr:row>17</xdr:row>
          <xdr:rowOff>114300</xdr:rowOff>
        </xdr:from>
        <xdr:to>
          <xdr:col>5</xdr:col>
          <xdr:colOff>2133600</xdr:colOff>
          <xdr:row>19</xdr:row>
          <xdr:rowOff>31750</xdr:rowOff>
        </xdr:to>
        <xdr:sp macro="" textlink="">
          <xdr:nvSpPr>
            <xdr:cNvPr id="4106" name="Check Box 10" hidden="1">
              <a:extLst>
                <a:ext uri="{63B3BB69-23CF-44E3-9099-C40C66FF867C}">
                  <a14:compatExt spid="_x0000_s41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fr-FR" sz="800" b="0" i="0" u="none" strike="noStrike" baseline="0">
                  <a:solidFill>
                    <a:srgbClr val="000000"/>
                  </a:solidFill>
                  <a:latin typeface="Segoe UI"/>
                  <a:cs typeface="Segoe UI"/>
                </a:rPr>
                <a:t>Forage </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1924050</xdr:colOff>
          <xdr:row>17</xdr:row>
          <xdr:rowOff>114300</xdr:rowOff>
        </xdr:from>
        <xdr:to>
          <xdr:col>5</xdr:col>
          <xdr:colOff>3003550</xdr:colOff>
          <xdr:row>19</xdr:row>
          <xdr:rowOff>31750</xdr:rowOff>
        </xdr:to>
        <xdr:sp macro="" textlink="">
          <xdr:nvSpPr>
            <xdr:cNvPr id="4107" name="Check Box 11" hidden="1">
              <a:extLst>
                <a:ext uri="{63B3BB69-23CF-44E3-9099-C40C66FF867C}">
                  <a14:compatExt spid="_x0000_s41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fr-FR" sz="800" b="0" i="0" u="none" strike="noStrike" baseline="0">
                  <a:solidFill>
                    <a:srgbClr val="000000"/>
                  </a:solidFill>
                  <a:latin typeface="Segoe UI"/>
                  <a:cs typeface="Segoe UI"/>
                </a:rPr>
                <a:t>Puits </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495300</xdr:colOff>
          <xdr:row>17</xdr:row>
          <xdr:rowOff>95250</xdr:rowOff>
        </xdr:from>
        <xdr:to>
          <xdr:col>5</xdr:col>
          <xdr:colOff>1498600</xdr:colOff>
          <xdr:row>19</xdr:row>
          <xdr:rowOff>57150</xdr:rowOff>
        </xdr:to>
        <xdr:sp macro="" textlink="">
          <xdr:nvSpPr>
            <xdr:cNvPr id="4108" name="Check Box 12" hidden="1">
              <a:extLst>
                <a:ext uri="{63B3BB69-23CF-44E3-9099-C40C66FF867C}">
                  <a14:compatExt spid="_x0000_s41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fr-FR" sz="800" b="0" i="0" u="none" strike="noStrike" baseline="0">
                  <a:solidFill>
                    <a:srgbClr val="000000"/>
                  </a:solidFill>
                  <a:latin typeface="Segoe UI"/>
                  <a:cs typeface="Segoe UI"/>
                </a:rPr>
                <a:t>Réseau</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2514600</xdr:colOff>
          <xdr:row>18</xdr:row>
          <xdr:rowOff>171450</xdr:rowOff>
        </xdr:from>
        <xdr:to>
          <xdr:col>5</xdr:col>
          <xdr:colOff>3448050</xdr:colOff>
          <xdr:row>20</xdr:row>
          <xdr:rowOff>31750</xdr:rowOff>
        </xdr:to>
        <xdr:sp macro="" textlink="">
          <xdr:nvSpPr>
            <xdr:cNvPr id="4109" name="Check Box 13" hidden="1">
              <a:extLst>
                <a:ext uri="{63B3BB69-23CF-44E3-9099-C40C66FF867C}">
                  <a14:compatExt spid="_x0000_s41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fr-FR" sz="800" b="0" i="0" u="none" strike="noStrike" baseline="0">
                  <a:solidFill>
                    <a:srgbClr val="000000"/>
                  </a:solidFill>
                  <a:latin typeface="Segoe UI"/>
                  <a:cs typeface="Segoe UI"/>
                </a:rPr>
                <a:t>Auncunes</a:t>
              </a:r>
            </a:p>
          </xdr:txBody>
        </xdr:sp>
        <xdr:clientData fLocksWithSheet="0"/>
      </xdr:twoCellAnchor>
    </mc:Choice>
    <mc:Fallback/>
  </mc:AlternateContent>
  <xdr:twoCellAnchor>
    <xdr:from>
      <xdr:col>3</xdr:col>
      <xdr:colOff>546100</xdr:colOff>
      <xdr:row>1</xdr:row>
      <xdr:rowOff>146051</xdr:rowOff>
    </xdr:from>
    <xdr:to>
      <xdr:col>9</xdr:col>
      <xdr:colOff>546100</xdr:colOff>
      <xdr:row>5</xdr:row>
      <xdr:rowOff>146051</xdr:rowOff>
    </xdr:to>
    <xdr:sp macro="" textlink="">
      <xdr:nvSpPr>
        <xdr:cNvPr id="15" name="Rectangle 14"/>
        <xdr:cNvSpPr/>
      </xdr:nvSpPr>
      <xdr:spPr>
        <a:xfrm>
          <a:off x="2832100" y="330201"/>
          <a:ext cx="4572000" cy="736600"/>
        </a:xfrm>
        <a:prstGeom prst="rect">
          <a:avLst/>
        </a:prstGeom>
        <a:solidFill>
          <a:schemeClr val="accent1">
            <a:lumMod val="60000"/>
            <a:lumOff val="40000"/>
          </a:schemeClr>
        </a:solidFill>
        <a:ln/>
      </xdr:spPr>
      <xdr:style>
        <a:lnRef idx="1">
          <a:schemeClr val="accent3"/>
        </a:lnRef>
        <a:fillRef idx="3">
          <a:schemeClr val="accent3"/>
        </a:fillRef>
        <a:effectRef idx="2">
          <a:schemeClr val="accent3"/>
        </a:effectRef>
        <a:fontRef idx="minor">
          <a:schemeClr val="lt1"/>
        </a:fontRef>
      </xdr:style>
      <xdr:txBody>
        <a:bodyPr vertOverflow="clip" horzOverflow="clip" rtlCol="0" anchor="ctr"/>
        <a:lstStyle/>
        <a:p>
          <a:pPr algn="ctr"/>
          <a:r>
            <a:rPr lang="fr-FR" sz="3200" b="1">
              <a:solidFill>
                <a:srgbClr val="003399"/>
              </a:solidFill>
            </a:rPr>
            <a:t>FICHE</a:t>
          </a:r>
          <a:r>
            <a:rPr lang="fr-FR" sz="3200" b="1" baseline="0">
              <a:solidFill>
                <a:srgbClr val="003399"/>
              </a:solidFill>
            </a:rPr>
            <a:t> SIGNALETIQUE</a:t>
          </a:r>
          <a:endParaRPr lang="fr-FR" sz="3200" b="1">
            <a:solidFill>
              <a:srgbClr val="003399"/>
            </a:solidFill>
          </a:endParaRPr>
        </a:p>
      </xdr:txBody>
    </xdr:sp>
    <xdr:clientData/>
  </xdr:twoCellAnchor>
  <xdr:oneCellAnchor>
    <xdr:from>
      <xdr:col>8</xdr:col>
      <xdr:colOff>438951</xdr:colOff>
      <xdr:row>2</xdr:row>
      <xdr:rowOff>2674</xdr:rowOff>
    </xdr:from>
    <xdr:ext cx="650036" cy="625652"/>
    <xdr:pic>
      <xdr:nvPicPr>
        <xdr:cNvPr id="16" name="Image 15"/>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tretch>
          <a:fillRect/>
        </a:stretch>
      </xdr:blipFill>
      <xdr:spPr>
        <a:xfrm>
          <a:off x="6534951" y="370974"/>
          <a:ext cx="650036" cy="625652"/>
        </a:xfrm>
        <a:prstGeom prst="rect">
          <a:avLst/>
        </a:prstGeom>
      </xdr:spPr>
    </xdr:pic>
    <xdr:clientData/>
  </xdr:oneCellAnchor>
  <xdr:twoCellAnchor>
    <xdr:from>
      <xdr:col>3</xdr:col>
      <xdr:colOff>558799</xdr:colOff>
      <xdr:row>6</xdr:row>
      <xdr:rowOff>69850</xdr:rowOff>
    </xdr:from>
    <xdr:to>
      <xdr:col>9</xdr:col>
      <xdr:colOff>565150</xdr:colOff>
      <xdr:row>23</xdr:row>
      <xdr:rowOff>15622</xdr:rowOff>
    </xdr:to>
    <xdr:sp macro="" textlink="">
      <xdr:nvSpPr>
        <xdr:cNvPr id="17" name="Rectangle 16"/>
        <xdr:cNvSpPr/>
      </xdr:nvSpPr>
      <xdr:spPr>
        <a:xfrm>
          <a:off x="2844799" y="1174750"/>
          <a:ext cx="4578351" cy="3076322"/>
        </a:xfrm>
        <a:prstGeom prst="rect">
          <a:avLst/>
        </a:prstGeom>
        <a:noFill/>
        <a:ln w="38100"/>
      </xdr:spPr>
      <xdr:style>
        <a:lnRef idx="2">
          <a:schemeClr val="accent3"/>
        </a:lnRef>
        <a:fillRef idx="1">
          <a:schemeClr val="lt1"/>
        </a:fillRef>
        <a:effectRef idx="0">
          <a:schemeClr val="accent3"/>
        </a:effectRef>
        <a:fontRef idx="minor">
          <a:schemeClr val="dk1"/>
        </a:fontRef>
      </xdr:style>
      <xdr:txBody>
        <a:bodyPr vertOverflow="clip" horzOverflow="clip" rtlCol="0" anchor="t"/>
        <a:lstStyle/>
        <a:p>
          <a:pPr algn="l"/>
          <a:endParaRPr lang="fr-FR" sz="1100"/>
        </a:p>
      </xdr:txBody>
    </xdr:sp>
    <xdr:clientData/>
  </xdr:twoCellAnchor>
  <xdr:oneCellAnchor>
    <xdr:from>
      <xdr:col>6</xdr:col>
      <xdr:colOff>25400</xdr:colOff>
      <xdr:row>12</xdr:row>
      <xdr:rowOff>81437</xdr:rowOff>
    </xdr:from>
    <xdr:ext cx="362857" cy="346219"/>
    <xdr:pic>
      <xdr:nvPicPr>
        <xdr:cNvPr id="18" name="Image 17">
          <a:hlinkClick xmlns:r="http://schemas.openxmlformats.org/officeDocument/2006/relationships" r:id="rId2"/>
        </xdr:cNvPr>
        <xdr:cNvPicPr>
          <a:picLocks noChangeAspect="1"/>
        </xdr:cNvPicPr>
      </xdr:nvPicPr>
      <xdr:blipFill>
        <a:blip xmlns:r="http://schemas.openxmlformats.org/officeDocument/2006/relationships" r:embed="rId3" cstate="email">
          <a:extLst>
            <a:ext uri="{28A0092B-C50C-407E-A947-70E740481C1C}">
              <a14:useLocalDpi xmlns:a14="http://schemas.microsoft.com/office/drawing/2010/main"/>
            </a:ext>
          </a:extLst>
        </a:blip>
        <a:stretch>
          <a:fillRect/>
        </a:stretch>
      </xdr:blipFill>
      <xdr:spPr>
        <a:xfrm>
          <a:off x="4597400" y="2291237"/>
          <a:ext cx="362857" cy="346219"/>
        </a:xfrm>
        <a:prstGeom prst="rect">
          <a:avLst/>
        </a:prstGeom>
      </xdr:spPr>
    </xdr:pic>
    <xdr:clientData/>
  </xdr:oneCellAnchor>
  <xdr:twoCellAnchor>
    <xdr:from>
      <xdr:col>6</xdr:col>
      <xdr:colOff>399951</xdr:colOff>
      <xdr:row>12</xdr:row>
      <xdr:rowOff>101600</xdr:rowOff>
    </xdr:from>
    <xdr:to>
      <xdr:col>8</xdr:col>
      <xdr:colOff>111681</xdr:colOff>
      <xdr:row>13</xdr:row>
      <xdr:rowOff>165050</xdr:rowOff>
    </xdr:to>
    <xdr:sp macro="" textlink="">
      <xdr:nvSpPr>
        <xdr:cNvPr id="19" name="ZoneTexte 18"/>
        <xdr:cNvSpPr txBox="1"/>
      </xdr:nvSpPr>
      <xdr:spPr>
        <a:xfrm>
          <a:off x="4971951" y="2311400"/>
          <a:ext cx="1235730" cy="2476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a:solidFill>
                <a:sysClr val="windowText" lastClr="000000"/>
              </a:solidFill>
            </a:rPr>
            <a:t>Couleur des cases</a:t>
          </a:r>
        </a:p>
      </xdr:txBody>
    </xdr:sp>
    <xdr:clientData/>
  </xdr:twoCellAnchor>
</xdr:wsDr>
</file>

<file path=xl/drawings/drawing5.xml><?xml version="1.0" encoding="utf-8"?>
<xdr:wsDr xmlns:xdr="http://schemas.openxmlformats.org/drawingml/2006/spreadsheetDrawing" xmlns:a="http://schemas.openxmlformats.org/drawingml/2006/main">
  <xdr:oneCellAnchor>
    <xdr:from>
      <xdr:col>5</xdr:col>
      <xdr:colOff>109393</xdr:colOff>
      <xdr:row>10</xdr:row>
      <xdr:rowOff>115275</xdr:rowOff>
    </xdr:from>
    <xdr:ext cx="542925" cy="597760"/>
    <xdr:pic>
      <xdr:nvPicPr>
        <xdr:cNvPr id="2" name="Image 1"/>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tretch>
          <a:fillRect/>
        </a:stretch>
      </xdr:blipFill>
      <xdr:spPr>
        <a:xfrm>
          <a:off x="3919393" y="1956775"/>
          <a:ext cx="542925" cy="597760"/>
        </a:xfrm>
        <a:prstGeom prst="rect">
          <a:avLst/>
        </a:prstGeom>
      </xdr:spPr>
    </xdr:pic>
    <xdr:clientData/>
  </xdr:oneCellAnchor>
  <xdr:oneCellAnchor>
    <xdr:from>
      <xdr:col>5</xdr:col>
      <xdr:colOff>733425</xdr:colOff>
      <xdr:row>10</xdr:row>
      <xdr:rowOff>115201</xdr:rowOff>
    </xdr:from>
    <xdr:ext cx="449983" cy="578743"/>
    <xdr:pic>
      <xdr:nvPicPr>
        <xdr:cNvPr id="3" name="Image 2"/>
        <xdr:cNvPicPr>
          <a:picLocks noChangeAspect="1"/>
        </xdr:cNvPicPr>
      </xdr:nvPicPr>
      <xdr:blipFill rotWithShape="1">
        <a:blip xmlns:r="http://schemas.openxmlformats.org/officeDocument/2006/relationships" r:embed="rId2" cstate="email">
          <a:extLst>
            <a:ext uri="{28A0092B-C50C-407E-A947-70E740481C1C}">
              <a14:useLocalDpi xmlns:a14="http://schemas.microsoft.com/office/drawing/2010/main"/>
            </a:ext>
          </a:extLst>
        </a:blip>
        <a:srcRect/>
        <a:stretch/>
      </xdr:blipFill>
      <xdr:spPr>
        <a:xfrm>
          <a:off x="4543425" y="1956701"/>
          <a:ext cx="449983" cy="578743"/>
        </a:xfrm>
        <a:prstGeom prst="rect">
          <a:avLst/>
        </a:prstGeom>
      </xdr:spPr>
    </xdr:pic>
    <xdr:clientData/>
  </xdr:oneCellAnchor>
  <xdr:oneCellAnchor>
    <xdr:from>
      <xdr:col>5</xdr:col>
      <xdr:colOff>210622</xdr:colOff>
      <xdr:row>11</xdr:row>
      <xdr:rowOff>151369</xdr:rowOff>
    </xdr:from>
    <xdr:ext cx="343492" cy="280205"/>
    <xdr:sp macro="" textlink="">
      <xdr:nvSpPr>
        <xdr:cNvPr id="4" name="ZoneTexte 3"/>
        <xdr:cNvSpPr txBox="1"/>
      </xdr:nvSpPr>
      <xdr:spPr>
        <a:xfrm>
          <a:off x="4020622" y="2177019"/>
          <a:ext cx="343492" cy="28020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FR" sz="1200"/>
            <a:t>d1</a:t>
          </a:r>
          <a:endParaRPr lang="fr-FR" sz="1100"/>
        </a:p>
      </xdr:txBody>
    </xdr:sp>
    <xdr:clientData/>
  </xdr:oneCellAnchor>
  <xdr:oneCellAnchor>
    <xdr:from>
      <xdr:col>6</xdr:col>
      <xdr:colOff>30390</xdr:colOff>
      <xdr:row>11</xdr:row>
      <xdr:rowOff>155864</xdr:rowOff>
    </xdr:from>
    <xdr:ext cx="344838" cy="308691"/>
    <xdr:sp macro="" textlink="">
      <xdr:nvSpPr>
        <xdr:cNvPr id="5" name="ZoneTexte 4"/>
        <xdr:cNvSpPr txBox="1"/>
      </xdr:nvSpPr>
      <xdr:spPr>
        <a:xfrm>
          <a:off x="4602390" y="2181514"/>
          <a:ext cx="344838" cy="30869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fr-FR" sz="1050"/>
            <a:t>d2</a:t>
          </a:r>
        </a:p>
      </xdr:txBody>
    </xdr:sp>
    <xdr:clientData/>
  </xdr:oneCellAnchor>
  <xdr:twoCellAnchor>
    <xdr:from>
      <xdr:col>5</xdr:col>
      <xdr:colOff>19050</xdr:colOff>
      <xdr:row>6</xdr:row>
      <xdr:rowOff>107950</xdr:rowOff>
    </xdr:from>
    <xdr:to>
      <xdr:col>13</xdr:col>
      <xdr:colOff>0</xdr:colOff>
      <xdr:row>28</xdr:row>
      <xdr:rowOff>69850</xdr:rowOff>
    </xdr:to>
    <xdr:sp macro="" textlink="">
      <xdr:nvSpPr>
        <xdr:cNvPr id="6" name="Rectangle 5"/>
        <xdr:cNvSpPr/>
      </xdr:nvSpPr>
      <xdr:spPr>
        <a:xfrm>
          <a:off x="3829050" y="1212850"/>
          <a:ext cx="6076950" cy="4013200"/>
        </a:xfrm>
        <a:prstGeom prst="rect">
          <a:avLst/>
        </a:prstGeom>
        <a:noFill/>
        <a:ln w="57150"/>
      </xdr:spPr>
      <xdr:style>
        <a:lnRef idx="2">
          <a:schemeClr val="accent4"/>
        </a:lnRef>
        <a:fillRef idx="1">
          <a:schemeClr val="lt1"/>
        </a:fillRef>
        <a:effectRef idx="0">
          <a:schemeClr val="accent4"/>
        </a:effectRef>
        <a:fontRef idx="minor">
          <a:schemeClr val="dk1"/>
        </a:fontRef>
      </xdr:style>
      <xdr:txBody>
        <a:bodyPr vertOverflow="clip" horzOverflow="clip" rtlCol="0" anchor="t"/>
        <a:lstStyle/>
        <a:p>
          <a:pPr algn="l"/>
          <a:endParaRPr lang="fr-FR" sz="1100"/>
        </a:p>
      </xdr:txBody>
    </xdr:sp>
    <xdr:clientData/>
  </xdr:twoCellAnchor>
  <xdr:twoCellAnchor>
    <xdr:from>
      <xdr:col>4</xdr:col>
      <xdr:colOff>755650</xdr:colOff>
      <xdr:row>1</xdr:row>
      <xdr:rowOff>139700</xdr:rowOff>
    </xdr:from>
    <xdr:to>
      <xdr:col>12</xdr:col>
      <xdr:colOff>692150</xdr:colOff>
      <xdr:row>5</xdr:row>
      <xdr:rowOff>104166</xdr:rowOff>
    </xdr:to>
    <xdr:sp macro="" textlink="">
      <xdr:nvSpPr>
        <xdr:cNvPr id="7" name="Rectangle 6"/>
        <xdr:cNvSpPr/>
      </xdr:nvSpPr>
      <xdr:spPr>
        <a:xfrm>
          <a:off x="3803650" y="323850"/>
          <a:ext cx="6032500" cy="701066"/>
        </a:xfrm>
        <a:prstGeom prst="rect">
          <a:avLst/>
        </a:prstGeom>
        <a:ln/>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fr-FR" sz="3600" b="1">
              <a:solidFill>
                <a:schemeClr val="accent4">
                  <a:lumMod val="50000"/>
                </a:schemeClr>
              </a:solidFill>
            </a:rPr>
            <a:t>CALCULATEURS</a:t>
          </a:r>
        </a:p>
        <a:p>
          <a:pPr algn="l"/>
          <a:endParaRPr lang="fr-FR" sz="900" b="1">
            <a:solidFill>
              <a:schemeClr val="accent4">
                <a:lumMod val="50000"/>
              </a:schemeClr>
            </a:solidFill>
          </a:endParaRPr>
        </a:p>
      </xdr:txBody>
    </xdr:sp>
    <xdr:clientData/>
  </xdr:twoCellAnchor>
  <xdr:oneCellAnchor>
    <xdr:from>
      <xdr:col>5</xdr:col>
      <xdr:colOff>276824</xdr:colOff>
      <xdr:row>2</xdr:row>
      <xdr:rowOff>0</xdr:rowOff>
    </xdr:from>
    <xdr:ext cx="619569" cy="590550"/>
    <xdr:pic>
      <xdr:nvPicPr>
        <xdr:cNvPr id="8" name="Image 7"/>
        <xdr:cNvPicPr>
          <a:picLocks noChangeAspect="1"/>
        </xdr:cNvPicPr>
      </xdr:nvPicPr>
      <xdr:blipFill>
        <a:blip xmlns:r="http://schemas.openxmlformats.org/officeDocument/2006/relationships" r:embed="rId3" cstate="email">
          <a:duotone>
            <a:prstClr val="black"/>
            <a:schemeClr val="accent2">
              <a:tint val="45000"/>
              <a:satMod val="400000"/>
            </a:schemeClr>
          </a:duotone>
          <a:extLst>
            <a:ext uri="{28A0092B-C50C-407E-A947-70E740481C1C}">
              <a14:useLocalDpi xmlns:a14="http://schemas.microsoft.com/office/drawing/2010/main"/>
            </a:ext>
          </a:extLst>
        </a:blip>
        <a:stretch>
          <a:fillRect/>
        </a:stretch>
      </xdr:blipFill>
      <xdr:spPr>
        <a:xfrm>
          <a:off x="4086824" y="368300"/>
          <a:ext cx="619569" cy="590550"/>
        </a:xfrm>
        <a:prstGeom prst="rect">
          <a:avLst/>
        </a:prstGeom>
      </xdr:spPr>
    </xdr:pic>
    <xdr:clientData/>
  </xdr:oneCellAnchor>
  <xdr:twoCellAnchor>
    <xdr:from>
      <xdr:col>10</xdr:col>
      <xdr:colOff>411594</xdr:colOff>
      <xdr:row>12</xdr:row>
      <xdr:rowOff>19049</xdr:rowOff>
    </xdr:from>
    <xdr:to>
      <xdr:col>12</xdr:col>
      <xdr:colOff>706003</xdr:colOff>
      <xdr:row>15</xdr:row>
      <xdr:rowOff>47914</xdr:rowOff>
    </xdr:to>
    <xdr:sp macro="" textlink="">
      <xdr:nvSpPr>
        <xdr:cNvPr id="9" name="ZoneTexte 8"/>
        <xdr:cNvSpPr txBox="1"/>
      </xdr:nvSpPr>
      <xdr:spPr>
        <a:xfrm>
          <a:off x="9930244" y="2254249"/>
          <a:ext cx="2358159" cy="60671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fr-FR" sz="900" b="1"/>
            <a:t>Calcul</a:t>
          </a:r>
          <a:r>
            <a:rPr lang="fr-FR" sz="900" b="1" baseline="0"/>
            <a:t> du volume total</a:t>
          </a:r>
          <a:br>
            <a:rPr lang="fr-FR" sz="900" b="1" baseline="0"/>
          </a:br>
          <a:r>
            <a:rPr lang="fr-FR" sz="900" b="1">
              <a:solidFill>
                <a:schemeClr val="dk1"/>
              </a:solidFill>
              <a:effectLst/>
              <a:latin typeface="+mn-lt"/>
              <a:ea typeface="+mn-ea"/>
              <a:cs typeface="+mn-cs"/>
            </a:rPr>
            <a:t>Comment mesurer</a:t>
          </a:r>
          <a:r>
            <a:rPr lang="fr-FR" sz="900" b="1" baseline="0">
              <a:solidFill>
                <a:schemeClr val="dk1"/>
              </a:solidFill>
              <a:effectLst/>
              <a:latin typeface="+mn-lt"/>
              <a:ea typeface="+mn-ea"/>
              <a:cs typeface="+mn-cs"/>
            </a:rPr>
            <a:t> directement les canalisations ?</a:t>
          </a:r>
          <a:endParaRPr lang="fr-FR" sz="700">
            <a:effectLst/>
          </a:endParaRPr>
        </a:p>
        <a:p>
          <a:endParaRPr lang="fr-FR" sz="1000" b="1"/>
        </a:p>
      </xdr:txBody>
    </xdr:sp>
    <xdr:clientData/>
  </xdr:twoCellAnchor>
  <xdr:oneCellAnchor>
    <xdr:from>
      <xdr:col>10</xdr:col>
      <xdr:colOff>4618</xdr:colOff>
      <xdr:row>12</xdr:row>
      <xdr:rowOff>82550</xdr:rowOff>
    </xdr:from>
    <xdr:ext cx="415811" cy="314832"/>
    <xdr:pic>
      <xdr:nvPicPr>
        <xdr:cNvPr id="10" name="Image 9">
          <a:hlinkClick xmlns:r="http://schemas.openxmlformats.org/officeDocument/2006/relationships" r:id="rId4"/>
        </xdr:cNvPr>
        <xdr:cNvPicPr>
          <a:picLocks noChangeAspect="1"/>
        </xdr:cNvPicPr>
      </xdr:nvPicPr>
      <xdr:blipFill>
        <a:blip xmlns:r="http://schemas.openxmlformats.org/officeDocument/2006/relationships" r:embed="rId5" cstate="email">
          <a:extLst>
            <a:ext uri="{28A0092B-C50C-407E-A947-70E740481C1C}">
              <a14:useLocalDpi xmlns:a14="http://schemas.microsoft.com/office/drawing/2010/main"/>
            </a:ext>
          </a:extLst>
        </a:blip>
        <a:stretch>
          <a:fillRect/>
        </a:stretch>
      </xdr:blipFill>
      <xdr:spPr>
        <a:xfrm>
          <a:off x="9523268" y="2317750"/>
          <a:ext cx="415811" cy="314832"/>
        </a:xfrm>
        <a:prstGeom prst="rect">
          <a:avLst/>
        </a:prstGeom>
      </xdr:spPr>
    </xdr:pic>
    <xdr:clientData/>
  </xdr:oneCellAnchor>
  <mc:AlternateContent xmlns:mc="http://schemas.openxmlformats.org/markup-compatibility/2006">
    <mc:Choice xmlns:a14="http://schemas.microsoft.com/office/drawing/2010/main" Requires="a14">
      <xdr:twoCellAnchor editAs="oneCell">
        <xdr:from>
          <xdr:col>8</xdr:col>
          <xdr:colOff>0</xdr:colOff>
          <xdr:row>9</xdr:row>
          <xdr:rowOff>12700</xdr:rowOff>
        </xdr:from>
        <xdr:to>
          <xdr:col>10</xdr:col>
          <xdr:colOff>0</xdr:colOff>
          <xdr:row>10</xdr:row>
          <xdr:rowOff>12700</xdr:rowOff>
        </xdr:to>
        <xdr:sp macro="" textlink="">
          <xdr:nvSpPr>
            <xdr:cNvPr id="5121" name="Group Box 1" hidden="1">
              <a:extLst>
                <a:ext uri="{63B3BB69-23CF-44E3-9099-C40C66FF867C}">
                  <a14:compatExt spid="_x0000_s512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146050</xdr:colOff>
          <xdr:row>8</xdr:row>
          <xdr:rowOff>171450</xdr:rowOff>
        </xdr:from>
        <xdr:to>
          <xdr:col>8</xdr:col>
          <xdr:colOff>1022350</xdr:colOff>
          <xdr:row>10</xdr:row>
          <xdr:rowOff>12700</xdr:rowOff>
        </xdr:to>
        <xdr:sp macro="" textlink="">
          <xdr:nvSpPr>
            <xdr:cNvPr id="5122" name="Option Button 2" hidden="1">
              <a:extLst>
                <a:ext uri="{63B3BB69-23CF-44E3-9099-C40C66FF867C}">
                  <a14:compatExt spid="_x0000_s51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400050</xdr:colOff>
          <xdr:row>8</xdr:row>
          <xdr:rowOff>171450</xdr:rowOff>
        </xdr:from>
        <xdr:to>
          <xdr:col>9</xdr:col>
          <xdr:colOff>1270000</xdr:colOff>
          <xdr:row>10</xdr:row>
          <xdr:rowOff>12700</xdr:rowOff>
        </xdr:to>
        <xdr:sp macro="" textlink="">
          <xdr:nvSpPr>
            <xdr:cNvPr id="5123" name="Option Button 3" hidden="1">
              <a:extLst>
                <a:ext uri="{63B3BB69-23CF-44E3-9099-C40C66FF867C}">
                  <a14:compatExt spid="_x0000_s51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9</xdr:col>
      <xdr:colOff>12700</xdr:colOff>
      <xdr:row>21</xdr:row>
      <xdr:rowOff>139700</xdr:rowOff>
    </xdr:from>
    <xdr:ext cx="312883" cy="236900"/>
    <xdr:pic>
      <xdr:nvPicPr>
        <xdr:cNvPr id="15" name="Image 14">
          <a:hlinkClick xmlns:r="http://schemas.openxmlformats.org/officeDocument/2006/relationships" r:id="rId4"/>
        </xdr:cNvPr>
        <xdr:cNvPicPr>
          <a:picLocks noChangeAspect="1"/>
        </xdr:cNvPicPr>
      </xdr:nvPicPr>
      <xdr:blipFill>
        <a:blip xmlns:r="http://schemas.openxmlformats.org/officeDocument/2006/relationships" r:embed="rId6" cstate="email">
          <a:extLst>
            <a:ext uri="{28A0092B-C50C-407E-A947-70E740481C1C}">
              <a14:useLocalDpi xmlns:a14="http://schemas.microsoft.com/office/drawing/2010/main"/>
            </a:ext>
          </a:extLst>
        </a:blip>
        <a:stretch>
          <a:fillRect/>
        </a:stretch>
      </xdr:blipFill>
      <xdr:spPr>
        <a:xfrm>
          <a:off x="7169150" y="4076700"/>
          <a:ext cx="312883" cy="236900"/>
        </a:xfrm>
        <a:prstGeom prst="rect">
          <a:avLst/>
        </a:prstGeom>
      </xdr:spPr>
    </xdr:pic>
    <xdr:clientData/>
  </xdr:oneCellAnchor>
  <xdr:twoCellAnchor>
    <xdr:from>
      <xdr:col>9</xdr:col>
      <xdr:colOff>266700</xdr:colOff>
      <xdr:row>21</xdr:row>
      <xdr:rowOff>127000</xdr:rowOff>
    </xdr:from>
    <xdr:to>
      <xdr:col>9</xdr:col>
      <xdr:colOff>933450</xdr:colOff>
      <xdr:row>22</xdr:row>
      <xdr:rowOff>165100</xdr:rowOff>
    </xdr:to>
    <xdr:sp macro="" textlink="">
      <xdr:nvSpPr>
        <xdr:cNvPr id="11" name="ZoneTexte 10"/>
        <xdr:cNvSpPr txBox="1"/>
      </xdr:nvSpPr>
      <xdr:spPr>
        <a:xfrm>
          <a:off x="7423150" y="4064000"/>
          <a:ext cx="666750" cy="2222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900" b="1"/>
            <a:t>Le débit </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xdr:col>
      <xdr:colOff>571500</xdr:colOff>
      <xdr:row>5</xdr:row>
      <xdr:rowOff>20282</xdr:rowOff>
    </xdr:from>
    <xdr:to>
      <xdr:col>23</xdr:col>
      <xdr:colOff>277812</xdr:colOff>
      <xdr:row>33</xdr:row>
      <xdr:rowOff>127000</xdr:rowOff>
    </xdr:to>
    <xdr:sp macro="" textlink="">
      <xdr:nvSpPr>
        <xdr:cNvPr id="2" name="Rectangle 1"/>
        <xdr:cNvSpPr/>
      </xdr:nvSpPr>
      <xdr:spPr>
        <a:xfrm>
          <a:off x="2095500" y="933095"/>
          <a:ext cx="18065750" cy="9123718"/>
        </a:xfrm>
        <a:prstGeom prst="rect">
          <a:avLst/>
        </a:prstGeom>
        <a:noFill/>
        <a:ln w="57150">
          <a:solidFill>
            <a:srgbClr val="FFB7B7"/>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endParaRPr lang="fr-FR" sz="1100">
            <a:solidFill>
              <a:srgbClr val="FF0000"/>
            </a:solidFill>
          </a:endParaRPr>
        </a:p>
      </xdr:txBody>
    </xdr:sp>
    <xdr:clientData/>
  </xdr:twoCellAnchor>
  <xdr:twoCellAnchor>
    <xdr:from>
      <xdr:col>3</xdr:col>
      <xdr:colOff>545041</xdr:colOff>
      <xdr:row>1</xdr:row>
      <xdr:rowOff>170216</xdr:rowOff>
    </xdr:from>
    <xdr:to>
      <xdr:col>21</xdr:col>
      <xdr:colOff>74083</xdr:colOff>
      <xdr:row>4</xdr:row>
      <xdr:rowOff>116416</xdr:rowOff>
    </xdr:to>
    <xdr:sp macro="" textlink="">
      <xdr:nvSpPr>
        <xdr:cNvPr id="3" name="Rectangle 2"/>
        <xdr:cNvSpPr/>
      </xdr:nvSpPr>
      <xdr:spPr>
        <a:xfrm>
          <a:off x="2069041" y="350133"/>
          <a:ext cx="15880292" cy="485950"/>
        </a:xfrm>
        <a:prstGeom prst="rect">
          <a:avLst/>
        </a:prstGeom>
        <a:solidFill>
          <a:srgbClr val="FFB7B7"/>
        </a:solidFill>
        <a:ln/>
      </xdr:spPr>
      <xdr:style>
        <a:lnRef idx="3">
          <a:schemeClr val="lt1"/>
        </a:lnRef>
        <a:fillRef idx="1">
          <a:schemeClr val="accent3"/>
        </a:fillRef>
        <a:effectRef idx="1">
          <a:schemeClr val="accent3"/>
        </a:effectRef>
        <a:fontRef idx="minor">
          <a:schemeClr val="lt1"/>
        </a:fontRef>
      </xdr:style>
      <xdr:txBody>
        <a:bodyPr vertOverflow="clip" horzOverflow="clip" rtlCol="0" anchor="ctr"/>
        <a:lstStyle/>
        <a:p>
          <a:pPr algn="ctr"/>
          <a:r>
            <a:rPr lang="fr-FR" sz="3600" b="1">
              <a:solidFill>
                <a:srgbClr val="C00000"/>
              </a:solidFill>
            </a:rPr>
            <a:t>CONCEPTION ET INSTALLATION</a:t>
          </a:r>
        </a:p>
      </xdr:txBody>
    </xdr:sp>
    <xdr:clientData/>
  </xdr:twoCellAnchor>
  <xdr:oneCellAnchor>
    <xdr:from>
      <xdr:col>19</xdr:col>
      <xdr:colOff>2123675</xdr:colOff>
      <xdr:row>2</xdr:row>
      <xdr:rowOff>18894</xdr:rowOff>
    </xdr:from>
    <xdr:ext cx="456014" cy="444013"/>
    <xdr:pic>
      <xdr:nvPicPr>
        <xdr:cNvPr id="4" name="Image 3"/>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tretch>
          <a:fillRect/>
        </a:stretch>
      </xdr:blipFill>
      <xdr:spPr>
        <a:xfrm>
          <a:off x="14480775" y="387194"/>
          <a:ext cx="456014" cy="444013"/>
        </a:xfrm>
        <a:prstGeom prst="rect">
          <a:avLst/>
        </a:prstGeom>
      </xdr:spPr>
    </xdr:pic>
    <xdr:clientData/>
  </xdr:oneCellAnchor>
  <xdr:twoCellAnchor>
    <xdr:from>
      <xdr:col>11</xdr:col>
      <xdr:colOff>381307</xdr:colOff>
      <xdr:row>13</xdr:row>
      <xdr:rowOff>168275</xdr:rowOff>
    </xdr:from>
    <xdr:to>
      <xdr:col>14</xdr:col>
      <xdr:colOff>396875</xdr:colOff>
      <xdr:row>15</xdr:row>
      <xdr:rowOff>79375</xdr:rowOff>
    </xdr:to>
    <xdr:sp macro="" textlink="">
      <xdr:nvSpPr>
        <xdr:cNvPr id="5" name="ZoneTexte 4"/>
        <xdr:cNvSpPr txBox="1"/>
      </xdr:nvSpPr>
      <xdr:spPr>
        <a:xfrm>
          <a:off x="11377390" y="2972858"/>
          <a:ext cx="2407402" cy="44026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a:t>La porosité du second</a:t>
          </a:r>
          <a:r>
            <a:rPr lang="fr-FR" sz="1100" b="1" baseline="0"/>
            <a:t> filtre doit être inférieur au premier</a:t>
          </a:r>
          <a:endParaRPr lang="fr-FR" sz="1100" b="1"/>
        </a:p>
      </xdr:txBody>
    </xdr:sp>
    <xdr:clientData/>
  </xdr:twoCellAnchor>
  <xdr:oneCellAnchor>
    <xdr:from>
      <xdr:col>11</xdr:col>
      <xdr:colOff>15170</xdr:colOff>
      <xdr:row>13</xdr:row>
      <xdr:rowOff>158750</xdr:rowOff>
    </xdr:from>
    <xdr:ext cx="425619" cy="411804"/>
    <xdr:pic>
      <xdr:nvPicPr>
        <xdr:cNvPr id="6" name="Image 5">
          <a:hlinkClick xmlns:r="http://schemas.openxmlformats.org/officeDocument/2006/relationships" r:id="rId2"/>
        </xdr:cNvPr>
        <xdr:cNvPicPr>
          <a:picLocks noChangeAspect="1"/>
        </xdr:cNvPicPr>
      </xdr:nvPicPr>
      <xdr:blipFill>
        <a:blip xmlns:r="http://schemas.openxmlformats.org/officeDocument/2006/relationships" r:embed="rId3" cstate="email">
          <a:duotone>
            <a:schemeClr val="accent2">
              <a:shade val="45000"/>
              <a:satMod val="135000"/>
            </a:schemeClr>
            <a:prstClr val="white"/>
          </a:duotone>
          <a:extLst>
            <a:ext uri="{28A0092B-C50C-407E-A947-70E740481C1C}">
              <a14:useLocalDpi xmlns:a14="http://schemas.microsoft.com/office/drawing/2010/main"/>
            </a:ext>
          </a:extLst>
        </a:blip>
        <a:stretch>
          <a:fillRect/>
        </a:stretch>
      </xdr:blipFill>
      <xdr:spPr>
        <a:xfrm>
          <a:off x="11011253" y="2963333"/>
          <a:ext cx="425619" cy="411804"/>
        </a:xfrm>
        <a:prstGeom prst="rect">
          <a:avLst/>
        </a:prstGeom>
      </xdr:spPr>
    </xdr:pic>
    <xdr:clientData/>
  </xdr:oneCellAnchor>
  <mc:AlternateContent xmlns:mc="http://schemas.openxmlformats.org/markup-compatibility/2006">
    <mc:Choice xmlns:a14="http://schemas.microsoft.com/office/drawing/2010/main" Requires="a14">
      <xdr:twoCellAnchor editAs="oneCell">
        <xdr:from>
          <xdr:col>9</xdr:col>
          <xdr:colOff>12700</xdr:colOff>
          <xdr:row>16</xdr:row>
          <xdr:rowOff>0</xdr:rowOff>
        </xdr:from>
        <xdr:to>
          <xdr:col>10</xdr:col>
          <xdr:colOff>812800</xdr:colOff>
          <xdr:row>16</xdr:row>
          <xdr:rowOff>361950</xdr:rowOff>
        </xdr:to>
        <xdr:sp macro="" textlink="">
          <xdr:nvSpPr>
            <xdr:cNvPr id="6146" name="Group Box 2" hidden="1">
              <a:extLst>
                <a:ext uri="{63B3BB69-23CF-44E3-9099-C40C66FF867C}">
                  <a14:compatExt spid="_x0000_s614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32004" rIns="0" bIns="0" anchor="t" upright="1"/>
            <a:lstStyle/>
            <a:p>
              <a:pPr algn="l" rtl="0">
                <a:defRPr sz="1000"/>
              </a:pPr>
              <a:r>
                <a:rPr lang="fr-FR" sz="800" b="0" i="0" u="none" strike="noStrike" baseline="0">
                  <a:solidFill>
                    <a:srgbClr val="000000"/>
                  </a:solidFill>
                  <a:latin typeface="Segoe UI"/>
                  <a:cs typeface="Segoe UI"/>
                </a:rPr>
                <a:t>Zone de groupe 86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50800</xdr:colOff>
          <xdr:row>19</xdr:row>
          <xdr:rowOff>38100</xdr:rowOff>
        </xdr:from>
        <xdr:to>
          <xdr:col>10</xdr:col>
          <xdr:colOff>984250</xdr:colOff>
          <xdr:row>20</xdr:row>
          <xdr:rowOff>50800</xdr:rowOff>
        </xdr:to>
        <xdr:sp macro="" textlink="">
          <xdr:nvSpPr>
            <xdr:cNvPr id="6147" name="Group Box 3" hidden="1">
              <a:extLst>
                <a:ext uri="{63B3BB69-23CF-44E3-9099-C40C66FF867C}">
                  <a14:compatExt spid="_x0000_s614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32004" rIns="0" bIns="0" anchor="t" upright="1"/>
            <a:lstStyle/>
            <a:p>
              <a:pPr algn="l" rtl="0">
                <a:defRPr sz="1000"/>
              </a:pPr>
              <a:r>
                <a:rPr lang="fr-FR" sz="800" b="0" i="0" u="none" strike="noStrike" baseline="0">
                  <a:solidFill>
                    <a:srgbClr val="000000"/>
                  </a:solidFill>
                  <a:latin typeface="Segoe UI"/>
                  <a:cs typeface="Segoe UI"/>
                </a:rPr>
                <a:t>Zone de groupe 95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50800</xdr:colOff>
          <xdr:row>20</xdr:row>
          <xdr:rowOff>69850</xdr:rowOff>
        </xdr:from>
        <xdr:to>
          <xdr:col>10</xdr:col>
          <xdr:colOff>1422400</xdr:colOff>
          <xdr:row>20</xdr:row>
          <xdr:rowOff>400050</xdr:rowOff>
        </xdr:to>
        <xdr:sp macro="" textlink="">
          <xdr:nvSpPr>
            <xdr:cNvPr id="6149" name="Group Box 5" hidden="1">
              <a:extLst>
                <a:ext uri="{63B3BB69-23CF-44E3-9099-C40C66FF867C}">
                  <a14:compatExt spid="_x0000_s614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32004" rIns="0" bIns="0" anchor="t" upright="1"/>
            <a:lstStyle/>
            <a:p>
              <a:pPr algn="l" rtl="0">
                <a:defRPr sz="1000"/>
              </a:pPr>
              <a:r>
                <a:rPr lang="fr-FR" sz="800" b="0" i="0" u="none" strike="noStrike" baseline="0">
                  <a:solidFill>
                    <a:srgbClr val="000000"/>
                  </a:solidFill>
                  <a:latin typeface="Segoe UI"/>
                  <a:cs typeface="Segoe UI"/>
                </a:rPr>
                <a:t>Zone de groupe 103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50800</xdr:colOff>
          <xdr:row>20</xdr:row>
          <xdr:rowOff>450850</xdr:rowOff>
        </xdr:from>
        <xdr:to>
          <xdr:col>10</xdr:col>
          <xdr:colOff>1384300</xdr:colOff>
          <xdr:row>21</xdr:row>
          <xdr:rowOff>279400</xdr:rowOff>
        </xdr:to>
        <xdr:sp macro="" textlink="">
          <xdr:nvSpPr>
            <xdr:cNvPr id="6150" name="Group Box 6" hidden="1">
              <a:extLst>
                <a:ext uri="{63B3BB69-23CF-44E3-9099-C40C66FF867C}">
                  <a14:compatExt spid="_x0000_s615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32004" rIns="0" bIns="0" anchor="t" upright="1"/>
            <a:lstStyle/>
            <a:p>
              <a:pPr algn="l" rtl="0">
                <a:defRPr sz="1000"/>
              </a:pPr>
              <a:r>
                <a:rPr lang="fr-FR" sz="800" b="0" i="0" u="none" strike="noStrike" baseline="0">
                  <a:solidFill>
                    <a:srgbClr val="000000"/>
                  </a:solidFill>
                  <a:latin typeface="Segoe UI"/>
                  <a:cs typeface="Segoe UI"/>
                </a:rPr>
                <a:t>Zone de groupe 106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50800</xdr:colOff>
          <xdr:row>23</xdr:row>
          <xdr:rowOff>31750</xdr:rowOff>
        </xdr:from>
        <xdr:to>
          <xdr:col>10</xdr:col>
          <xdr:colOff>1346200</xdr:colOff>
          <xdr:row>23</xdr:row>
          <xdr:rowOff>393700</xdr:rowOff>
        </xdr:to>
        <xdr:sp macro="" textlink="">
          <xdr:nvSpPr>
            <xdr:cNvPr id="6152" name="Group Box 8" hidden="1">
              <a:extLst>
                <a:ext uri="{63B3BB69-23CF-44E3-9099-C40C66FF867C}">
                  <a14:compatExt spid="_x0000_s615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32004" rIns="0" bIns="0" anchor="t" upright="1"/>
            <a:lstStyle/>
            <a:p>
              <a:pPr algn="l" rtl="0">
                <a:defRPr sz="1000"/>
              </a:pPr>
              <a:r>
                <a:rPr lang="fr-FR" sz="800" b="0" i="0" u="none" strike="noStrike" baseline="0">
                  <a:solidFill>
                    <a:srgbClr val="000000"/>
                  </a:solidFill>
                  <a:latin typeface="Segoe UI"/>
                  <a:cs typeface="Segoe UI"/>
                </a:rPr>
                <a:t>Zone de groupe 111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12700</xdr:colOff>
          <xdr:row>26</xdr:row>
          <xdr:rowOff>31750</xdr:rowOff>
        </xdr:from>
        <xdr:to>
          <xdr:col>10</xdr:col>
          <xdr:colOff>908050</xdr:colOff>
          <xdr:row>27</xdr:row>
          <xdr:rowOff>12700</xdr:rowOff>
        </xdr:to>
        <xdr:sp macro="" textlink="">
          <xdr:nvSpPr>
            <xdr:cNvPr id="6154" name="Group Box 10" hidden="1">
              <a:extLst>
                <a:ext uri="{63B3BB69-23CF-44E3-9099-C40C66FF867C}">
                  <a14:compatExt spid="_x0000_s615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32004" rIns="0" bIns="0" anchor="t" upright="1"/>
            <a:lstStyle/>
            <a:p>
              <a:pPr algn="l" rtl="0">
                <a:defRPr sz="1000"/>
              </a:pPr>
              <a:r>
                <a:rPr lang="fr-FR" sz="800" b="0" i="0" u="none" strike="noStrike" baseline="0">
                  <a:solidFill>
                    <a:srgbClr val="000000"/>
                  </a:solidFill>
                  <a:latin typeface="Segoe UI"/>
                  <a:cs typeface="Segoe UI"/>
                </a:rPr>
                <a:t>Zone de groupe 117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857250</xdr:colOff>
          <xdr:row>7</xdr:row>
          <xdr:rowOff>190500</xdr:rowOff>
        </xdr:from>
        <xdr:to>
          <xdr:col>10</xdr:col>
          <xdr:colOff>850900</xdr:colOff>
          <xdr:row>9</xdr:row>
          <xdr:rowOff>171450</xdr:rowOff>
        </xdr:to>
        <xdr:sp macro="" textlink="">
          <xdr:nvSpPr>
            <xdr:cNvPr id="6155" name="Group Box 11" hidden="1">
              <a:extLst>
                <a:ext uri="{63B3BB69-23CF-44E3-9099-C40C66FF867C}">
                  <a14:compatExt spid="_x0000_s615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32004" rIns="0" bIns="0" anchor="t" upright="1"/>
            <a:lstStyle/>
            <a:p>
              <a:pPr algn="l" rtl="0">
                <a:defRPr sz="1000"/>
              </a:pPr>
              <a:r>
                <a:rPr lang="fr-FR" sz="800" b="0" i="0" u="none" strike="noStrike" baseline="0">
                  <a:solidFill>
                    <a:srgbClr val="000000"/>
                  </a:solidFill>
                  <a:latin typeface="Segoe UI"/>
                  <a:cs typeface="Segoe UI"/>
                </a:rPr>
                <a:t>Zone de groupe 138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50800</xdr:colOff>
          <xdr:row>10</xdr:row>
          <xdr:rowOff>50800</xdr:rowOff>
        </xdr:from>
        <xdr:to>
          <xdr:col>10</xdr:col>
          <xdr:colOff>1384300</xdr:colOff>
          <xdr:row>11</xdr:row>
          <xdr:rowOff>76200</xdr:rowOff>
        </xdr:to>
        <xdr:sp macro="" textlink="">
          <xdr:nvSpPr>
            <xdr:cNvPr id="6156" name="Group Box 12" hidden="1">
              <a:extLst>
                <a:ext uri="{63B3BB69-23CF-44E3-9099-C40C66FF867C}">
                  <a14:compatExt spid="_x0000_s615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32004" rIns="0" bIns="0" anchor="t" upright="1"/>
            <a:lstStyle/>
            <a:p>
              <a:pPr algn="l" rtl="0">
                <a:defRPr sz="1000"/>
              </a:pPr>
              <a:r>
                <a:rPr lang="fr-FR" sz="800" b="0" i="0" u="none" strike="noStrike" baseline="0">
                  <a:solidFill>
                    <a:srgbClr val="000000"/>
                  </a:solidFill>
                  <a:latin typeface="Segoe UI"/>
                  <a:cs typeface="Segoe UI"/>
                </a:rPr>
                <a:t>Zone de groupe 143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31750</xdr:colOff>
          <xdr:row>11</xdr:row>
          <xdr:rowOff>165100</xdr:rowOff>
        </xdr:from>
        <xdr:to>
          <xdr:col>10</xdr:col>
          <xdr:colOff>946150</xdr:colOff>
          <xdr:row>12</xdr:row>
          <xdr:rowOff>260350</xdr:rowOff>
        </xdr:to>
        <xdr:sp macro="" textlink="">
          <xdr:nvSpPr>
            <xdr:cNvPr id="6157" name="Group Box 13" hidden="1">
              <a:extLst>
                <a:ext uri="{63B3BB69-23CF-44E3-9099-C40C66FF867C}">
                  <a14:compatExt spid="_x0000_s615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32004" rIns="0" bIns="0" anchor="t" upright="1"/>
            <a:lstStyle/>
            <a:p>
              <a:pPr algn="l" rtl="0">
                <a:defRPr sz="1000"/>
              </a:pPr>
              <a:r>
                <a:rPr lang="fr-FR" sz="800" b="0" i="0" u="none" strike="noStrike" baseline="0">
                  <a:solidFill>
                    <a:srgbClr val="000000"/>
                  </a:solidFill>
                  <a:latin typeface="Segoe UI"/>
                  <a:cs typeface="Segoe UI"/>
                </a:rPr>
                <a:t>Zone de groupe 152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31750</xdr:colOff>
          <xdr:row>13</xdr:row>
          <xdr:rowOff>184150</xdr:rowOff>
        </xdr:from>
        <xdr:to>
          <xdr:col>10</xdr:col>
          <xdr:colOff>908050</xdr:colOff>
          <xdr:row>14</xdr:row>
          <xdr:rowOff>304800</xdr:rowOff>
        </xdr:to>
        <xdr:sp macro="" textlink="">
          <xdr:nvSpPr>
            <xdr:cNvPr id="6160" name="Group Box 16" hidden="1">
              <a:extLst>
                <a:ext uri="{63B3BB69-23CF-44E3-9099-C40C66FF867C}">
                  <a14:compatExt spid="_x0000_s616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32004" rIns="0" bIns="0" anchor="t" upright="1"/>
            <a:lstStyle/>
            <a:p>
              <a:pPr algn="l" rtl="0">
                <a:defRPr sz="1000"/>
              </a:pPr>
              <a:r>
                <a:rPr lang="fr-FR" sz="800" b="0" i="0" u="none" strike="noStrike" baseline="0">
                  <a:solidFill>
                    <a:srgbClr val="000000"/>
                  </a:solidFill>
                  <a:latin typeface="Segoe UI"/>
                  <a:cs typeface="Segoe UI"/>
                </a:rPr>
                <a:t>Zone de groupe 155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12700</xdr:colOff>
          <xdr:row>17</xdr:row>
          <xdr:rowOff>0</xdr:rowOff>
        </xdr:from>
        <xdr:to>
          <xdr:col>10</xdr:col>
          <xdr:colOff>1003300</xdr:colOff>
          <xdr:row>18</xdr:row>
          <xdr:rowOff>0</xdr:rowOff>
        </xdr:to>
        <xdr:sp macro="" textlink="">
          <xdr:nvSpPr>
            <xdr:cNvPr id="6163" name="Group Box 19" hidden="1">
              <a:extLst>
                <a:ext uri="{63B3BB69-23CF-44E3-9099-C40C66FF867C}">
                  <a14:compatExt spid="_x0000_s616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32004" rIns="0" bIns="0" anchor="t" upright="1"/>
            <a:lstStyle/>
            <a:p>
              <a:pPr algn="l" rtl="0">
                <a:defRPr sz="1000"/>
              </a:pPr>
              <a:r>
                <a:rPr lang="fr-FR" sz="800" b="0" i="0" u="none" strike="noStrike" baseline="0">
                  <a:solidFill>
                    <a:srgbClr val="000000"/>
                  </a:solidFill>
                  <a:latin typeface="Segoe UI"/>
                  <a:cs typeface="Segoe UI"/>
                </a:rPr>
                <a:t>Zone de groupe 159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50800</xdr:colOff>
          <xdr:row>18</xdr:row>
          <xdr:rowOff>31750</xdr:rowOff>
        </xdr:from>
        <xdr:to>
          <xdr:col>10</xdr:col>
          <xdr:colOff>1003300</xdr:colOff>
          <xdr:row>19</xdr:row>
          <xdr:rowOff>0</xdr:rowOff>
        </xdr:to>
        <xdr:sp macro="" textlink="">
          <xdr:nvSpPr>
            <xdr:cNvPr id="6166" name="Group Box 22" hidden="1">
              <a:extLst>
                <a:ext uri="{63B3BB69-23CF-44E3-9099-C40C66FF867C}">
                  <a14:compatExt spid="_x0000_s616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32004" rIns="0" bIns="0" anchor="t" upright="1"/>
            <a:lstStyle/>
            <a:p>
              <a:pPr algn="l" rtl="0">
                <a:defRPr sz="1000"/>
              </a:pPr>
              <a:r>
                <a:rPr lang="fr-FR" sz="800" b="0" i="0" u="none" strike="noStrike" baseline="0">
                  <a:solidFill>
                    <a:srgbClr val="000000"/>
                  </a:solidFill>
                  <a:latin typeface="Segoe UI"/>
                  <a:cs typeface="Segoe UI"/>
                </a:rPr>
                <a:t>Zone de groupe 165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31750</xdr:colOff>
          <xdr:row>24</xdr:row>
          <xdr:rowOff>133350</xdr:rowOff>
        </xdr:from>
        <xdr:to>
          <xdr:col>10</xdr:col>
          <xdr:colOff>984250</xdr:colOff>
          <xdr:row>25</xdr:row>
          <xdr:rowOff>304800</xdr:rowOff>
        </xdr:to>
        <xdr:sp macro="" textlink="">
          <xdr:nvSpPr>
            <xdr:cNvPr id="6170" name="Group Box 26" hidden="1">
              <a:extLst>
                <a:ext uri="{63B3BB69-23CF-44E3-9099-C40C66FF867C}">
                  <a14:compatExt spid="_x0000_s617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32004" rIns="0" bIns="0" anchor="t" upright="1"/>
            <a:lstStyle/>
            <a:p>
              <a:pPr algn="l" rtl="0">
                <a:defRPr sz="1000"/>
              </a:pPr>
              <a:r>
                <a:rPr lang="fr-FR" sz="800" b="0" i="0" u="none" strike="noStrike" baseline="0">
                  <a:solidFill>
                    <a:srgbClr val="000000"/>
                  </a:solidFill>
                  <a:latin typeface="Segoe UI"/>
                  <a:cs typeface="Segoe UI"/>
                </a:rPr>
                <a:t>Zone de groupe 171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31750</xdr:colOff>
          <xdr:row>27</xdr:row>
          <xdr:rowOff>0</xdr:rowOff>
        </xdr:from>
        <xdr:to>
          <xdr:col>10</xdr:col>
          <xdr:colOff>908050</xdr:colOff>
          <xdr:row>27</xdr:row>
          <xdr:rowOff>266700</xdr:rowOff>
        </xdr:to>
        <xdr:sp macro="" textlink="">
          <xdr:nvSpPr>
            <xdr:cNvPr id="6173" name="Group Box 29" hidden="1">
              <a:extLst>
                <a:ext uri="{63B3BB69-23CF-44E3-9099-C40C66FF867C}">
                  <a14:compatExt spid="_x0000_s617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32004" rIns="0" bIns="0" anchor="t" upright="1"/>
            <a:lstStyle/>
            <a:p>
              <a:pPr algn="l" rtl="0">
                <a:defRPr sz="1000"/>
              </a:pPr>
              <a:r>
                <a:rPr lang="fr-FR" sz="800" b="0" i="0" u="none" strike="noStrike" baseline="0">
                  <a:solidFill>
                    <a:srgbClr val="000000"/>
                  </a:solidFill>
                  <a:latin typeface="Segoe UI"/>
                  <a:cs typeface="Segoe UI"/>
                </a:rPr>
                <a:t>Zone de groupe 180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31750</xdr:colOff>
          <xdr:row>27</xdr:row>
          <xdr:rowOff>31750</xdr:rowOff>
        </xdr:from>
        <xdr:to>
          <xdr:col>10</xdr:col>
          <xdr:colOff>850900</xdr:colOff>
          <xdr:row>28</xdr:row>
          <xdr:rowOff>0</xdr:rowOff>
        </xdr:to>
        <xdr:sp macro="" textlink="">
          <xdr:nvSpPr>
            <xdr:cNvPr id="6176" name="Group Box 32" hidden="1">
              <a:extLst>
                <a:ext uri="{63B3BB69-23CF-44E3-9099-C40C66FF867C}">
                  <a14:compatExt spid="_x0000_s617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32004" rIns="0" bIns="0" anchor="t" upright="1"/>
            <a:lstStyle/>
            <a:p>
              <a:pPr algn="l" rtl="0">
                <a:defRPr sz="1000"/>
              </a:pPr>
              <a:r>
                <a:rPr lang="fr-FR" sz="800" b="0" i="0" u="none" strike="noStrike" baseline="0">
                  <a:solidFill>
                    <a:srgbClr val="000000"/>
                  </a:solidFill>
                  <a:latin typeface="Segoe UI"/>
                  <a:cs typeface="Segoe UI"/>
                </a:rPr>
                <a:t>Zone de groupe 184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12700</xdr:colOff>
          <xdr:row>28</xdr:row>
          <xdr:rowOff>12700</xdr:rowOff>
        </xdr:from>
        <xdr:to>
          <xdr:col>10</xdr:col>
          <xdr:colOff>1441450</xdr:colOff>
          <xdr:row>28</xdr:row>
          <xdr:rowOff>400050</xdr:rowOff>
        </xdr:to>
        <xdr:sp macro="" textlink="">
          <xdr:nvSpPr>
            <xdr:cNvPr id="6178" name="Group Box 34" hidden="1">
              <a:extLst>
                <a:ext uri="{63B3BB69-23CF-44E3-9099-C40C66FF867C}">
                  <a14:compatExt spid="_x0000_s617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32004" rIns="0" bIns="0" anchor="t" upright="1"/>
            <a:lstStyle/>
            <a:p>
              <a:pPr algn="l" rtl="0">
                <a:defRPr sz="1000"/>
              </a:pPr>
              <a:r>
                <a:rPr lang="fr-FR" sz="800" b="0" i="0" u="none" strike="noStrike" baseline="0">
                  <a:solidFill>
                    <a:srgbClr val="000000"/>
                  </a:solidFill>
                  <a:latin typeface="Segoe UI"/>
                  <a:cs typeface="Segoe UI"/>
                </a:rPr>
                <a:t>Zone de groupe 187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31750</xdr:colOff>
          <xdr:row>29</xdr:row>
          <xdr:rowOff>12700</xdr:rowOff>
        </xdr:from>
        <xdr:to>
          <xdr:col>10</xdr:col>
          <xdr:colOff>908050</xdr:colOff>
          <xdr:row>29</xdr:row>
          <xdr:rowOff>298450</xdr:rowOff>
        </xdr:to>
        <xdr:sp macro="" textlink="">
          <xdr:nvSpPr>
            <xdr:cNvPr id="6180" name="Group Box 36" hidden="1">
              <a:extLst>
                <a:ext uri="{63B3BB69-23CF-44E3-9099-C40C66FF867C}">
                  <a14:compatExt spid="_x0000_s618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32004" rIns="0" bIns="0" anchor="t" upright="1"/>
            <a:lstStyle/>
            <a:p>
              <a:pPr algn="l" rtl="0">
                <a:defRPr sz="1000"/>
              </a:pPr>
              <a:r>
                <a:rPr lang="fr-FR" sz="800" b="0" i="0" u="none" strike="noStrike" baseline="0">
                  <a:solidFill>
                    <a:srgbClr val="000000"/>
                  </a:solidFill>
                  <a:latin typeface="Segoe UI"/>
                  <a:cs typeface="Segoe UI"/>
                </a:rPr>
                <a:t>Zone de groupe 191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285750</xdr:colOff>
          <xdr:row>7</xdr:row>
          <xdr:rowOff>260350</xdr:rowOff>
        </xdr:from>
        <xdr:to>
          <xdr:col>9</xdr:col>
          <xdr:colOff>1231900</xdr:colOff>
          <xdr:row>9</xdr:row>
          <xdr:rowOff>19050</xdr:rowOff>
        </xdr:to>
        <xdr:sp macro="" textlink="">
          <xdr:nvSpPr>
            <xdr:cNvPr id="6197" name="Check Box 53" hidden="1">
              <a:extLst>
                <a:ext uri="{63B3BB69-23CF-44E3-9099-C40C66FF867C}">
                  <a14:compatExt spid="_x0000_s61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222250</xdr:colOff>
          <xdr:row>7</xdr:row>
          <xdr:rowOff>247650</xdr:rowOff>
        </xdr:from>
        <xdr:to>
          <xdr:col>10</xdr:col>
          <xdr:colOff>1162050</xdr:colOff>
          <xdr:row>9</xdr:row>
          <xdr:rowOff>0</xdr:rowOff>
        </xdr:to>
        <xdr:sp macro="" textlink="">
          <xdr:nvSpPr>
            <xdr:cNvPr id="6198" name="Check Box 54" hidden="1">
              <a:extLst>
                <a:ext uri="{63B3BB69-23CF-44E3-9099-C40C66FF867C}">
                  <a14:compatExt spid="_x0000_s61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285750</xdr:colOff>
          <xdr:row>9</xdr:row>
          <xdr:rowOff>31750</xdr:rowOff>
        </xdr:from>
        <xdr:to>
          <xdr:col>9</xdr:col>
          <xdr:colOff>1231900</xdr:colOff>
          <xdr:row>10</xdr:row>
          <xdr:rowOff>50800</xdr:rowOff>
        </xdr:to>
        <xdr:sp macro="" textlink="">
          <xdr:nvSpPr>
            <xdr:cNvPr id="6199" name="Check Box 55" hidden="1">
              <a:extLst>
                <a:ext uri="{63B3BB69-23CF-44E3-9099-C40C66FF867C}">
                  <a14:compatExt spid="_x0000_s61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285750</xdr:colOff>
          <xdr:row>10</xdr:row>
          <xdr:rowOff>88900</xdr:rowOff>
        </xdr:from>
        <xdr:to>
          <xdr:col>9</xdr:col>
          <xdr:colOff>1231900</xdr:colOff>
          <xdr:row>11</xdr:row>
          <xdr:rowOff>19050</xdr:rowOff>
        </xdr:to>
        <xdr:sp macro="" textlink="">
          <xdr:nvSpPr>
            <xdr:cNvPr id="6200" name="Check Box 56" hidden="1">
              <a:extLst>
                <a:ext uri="{63B3BB69-23CF-44E3-9099-C40C66FF867C}">
                  <a14:compatExt spid="_x0000_s6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222250</xdr:colOff>
          <xdr:row>10</xdr:row>
          <xdr:rowOff>57150</xdr:rowOff>
        </xdr:from>
        <xdr:to>
          <xdr:col>10</xdr:col>
          <xdr:colOff>1162050</xdr:colOff>
          <xdr:row>10</xdr:row>
          <xdr:rowOff>279400</xdr:rowOff>
        </xdr:to>
        <xdr:sp macro="" textlink="">
          <xdr:nvSpPr>
            <xdr:cNvPr id="6202" name="Check Box 58" hidden="1">
              <a:extLst>
                <a:ext uri="{63B3BB69-23CF-44E3-9099-C40C66FF867C}">
                  <a14:compatExt spid="_x0000_s62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317500</xdr:colOff>
          <xdr:row>12</xdr:row>
          <xdr:rowOff>57150</xdr:rowOff>
        </xdr:from>
        <xdr:to>
          <xdr:col>9</xdr:col>
          <xdr:colOff>1257300</xdr:colOff>
          <xdr:row>12</xdr:row>
          <xdr:rowOff>279400</xdr:rowOff>
        </xdr:to>
        <xdr:sp macro="" textlink="">
          <xdr:nvSpPr>
            <xdr:cNvPr id="6203" name="Check Box 59" hidden="1">
              <a:extLst>
                <a:ext uri="{63B3BB69-23CF-44E3-9099-C40C66FF867C}">
                  <a14:compatExt spid="_x0000_s62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222250</xdr:colOff>
          <xdr:row>12</xdr:row>
          <xdr:rowOff>69850</xdr:rowOff>
        </xdr:from>
        <xdr:to>
          <xdr:col>10</xdr:col>
          <xdr:colOff>1162050</xdr:colOff>
          <xdr:row>13</xdr:row>
          <xdr:rowOff>0</xdr:rowOff>
        </xdr:to>
        <xdr:sp macro="" textlink="">
          <xdr:nvSpPr>
            <xdr:cNvPr id="6205" name="Check Box 61" hidden="1">
              <a:extLst>
                <a:ext uri="{63B3BB69-23CF-44E3-9099-C40C66FF867C}">
                  <a14:compatExt spid="_x0000_s62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323850</xdr:colOff>
          <xdr:row>14</xdr:row>
          <xdr:rowOff>76200</xdr:rowOff>
        </xdr:from>
        <xdr:to>
          <xdr:col>9</xdr:col>
          <xdr:colOff>1270000</xdr:colOff>
          <xdr:row>14</xdr:row>
          <xdr:rowOff>298450</xdr:rowOff>
        </xdr:to>
        <xdr:sp macro="" textlink="">
          <xdr:nvSpPr>
            <xdr:cNvPr id="6206" name="Check Box 62" hidden="1">
              <a:extLst>
                <a:ext uri="{63B3BB69-23CF-44E3-9099-C40C66FF867C}">
                  <a14:compatExt spid="_x0000_s62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241300</xdr:colOff>
          <xdr:row>14</xdr:row>
          <xdr:rowOff>69850</xdr:rowOff>
        </xdr:from>
        <xdr:to>
          <xdr:col>10</xdr:col>
          <xdr:colOff>1193800</xdr:colOff>
          <xdr:row>14</xdr:row>
          <xdr:rowOff>285750</xdr:rowOff>
        </xdr:to>
        <xdr:sp macro="" textlink="">
          <xdr:nvSpPr>
            <xdr:cNvPr id="6207" name="Check Box 63" hidden="1">
              <a:extLst>
                <a:ext uri="{63B3BB69-23CF-44E3-9099-C40C66FF867C}">
                  <a14:compatExt spid="_x0000_s62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304800</xdr:colOff>
          <xdr:row>16</xdr:row>
          <xdr:rowOff>76200</xdr:rowOff>
        </xdr:from>
        <xdr:to>
          <xdr:col>9</xdr:col>
          <xdr:colOff>1250950</xdr:colOff>
          <xdr:row>16</xdr:row>
          <xdr:rowOff>298450</xdr:rowOff>
        </xdr:to>
        <xdr:sp macro="" textlink="">
          <xdr:nvSpPr>
            <xdr:cNvPr id="6209" name="Check Box 65" hidden="1">
              <a:extLst>
                <a:ext uri="{63B3BB69-23CF-44E3-9099-C40C66FF867C}">
                  <a14:compatExt spid="_x0000_s62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241300</xdr:colOff>
          <xdr:row>16</xdr:row>
          <xdr:rowOff>107950</xdr:rowOff>
        </xdr:from>
        <xdr:to>
          <xdr:col>10</xdr:col>
          <xdr:colOff>1193800</xdr:colOff>
          <xdr:row>16</xdr:row>
          <xdr:rowOff>336550</xdr:rowOff>
        </xdr:to>
        <xdr:sp macro="" textlink="">
          <xdr:nvSpPr>
            <xdr:cNvPr id="6210" name="Check Box 66" hidden="1">
              <a:extLst>
                <a:ext uri="{63B3BB69-23CF-44E3-9099-C40C66FF867C}">
                  <a14:compatExt spid="_x0000_s62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304800</xdr:colOff>
          <xdr:row>17</xdr:row>
          <xdr:rowOff>76200</xdr:rowOff>
        </xdr:from>
        <xdr:to>
          <xdr:col>9</xdr:col>
          <xdr:colOff>1250950</xdr:colOff>
          <xdr:row>17</xdr:row>
          <xdr:rowOff>298450</xdr:rowOff>
        </xdr:to>
        <xdr:sp macro="" textlink="">
          <xdr:nvSpPr>
            <xdr:cNvPr id="6211" name="Check Box 67" hidden="1">
              <a:extLst>
                <a:ext uri="{63B3BB69-23CF-44E3-9099-C40C66FF867C}">
                  <a14:compatExt spid="_x0000_s62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241300</xdr:colOff>
          <xdr:row>17</xdr:row>
          <xdr:rowOff>38100</xdr:rowOff>
        </xdr:from>
        <xdr:to>
          <xdr:col>10</xdr:col>
          <xdr:colOff>1200150</xdr:colOff>
          <xdr:row>17</xdr:row>
          <xdr:rowOff>260350</xdr:rowOff>
        </xdr:to>
        <xdr:sp macro="" textlink="">
          <xdr:nvSpPr>
            <xdr:cNvPr id="6212" name="Check Box 68" hidden="1">
              <a:extLst>
                <a:ext uri="{63B3BB69-23CF-44E3-9099-C40C66FF867C}">
                  <a14:compatExt spid="_x0000_s62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241300</xdr:colOff>
          <xdr:row>18</xdr:row>
          <xdr:rowOff>107950</xdr:rowOff>
        </xdr:from>
        <xdr:to>
          <xdr:col>10</xdr:col>
          <xdr:colOff>1193800</xdr:colOff>
          <xdr:row>18</xdr:row>
          <xdr:rowOff>336550</xdr:rowOff>
        </xdr:to>
        <xdr:sp macro="" textlink="">
          <xdr:nvSpPr>
            <xdr:cNvPr id="6213" name="Check Box 69" hidden="1">
              <a:extLst>
                <a:ext uri="{63B3BB69-23CF-44E3-9099-C40C66FF867C}">
                  <a14:compatExt spid="_x0000_s62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304800</xdr:colOff>
          <xdr:row>18</xdr:row>
          <xdr:rowOff>114300</xdr:rowOff>
        </xdr:from>
        <xdr:to>
          <xdr:col>9</xdr:col>
          <xdr:colOff>1250950</xdr:colOff>
          <xdr:row>18</xdr:row>
          <xdr:rowOff>336550</xdr:rowOff>
        </xdr:to>
        <xdr:sp macro="" textlink="">
          <xdr:nvSpPr>
            <xdr:cNvPr id="6214" name="Check Box 70" hidden="1">
              <a:extLst>
                <a:ext uri="{63B3BB69-23CF-44E3-9099-C40C66FF867C}">
                  <a14:compatExt spid="_x0000_s62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298450</xdr:colOff>
          <xdr:row>19</xdr:row>
          <xdr:rowOff>127000</xdr:rowOff>
        </xdr:from>
        <xdr:to>
          <xdr:col>9</xdr:col>
          <xdr:colOff>1250950</xdr:colOff>
          <xdr:row>19</xdr:row>
          <xdr:rowOff>336550</xdr:rowOff>
        </xdr:to>
        <xdr:sp macro="" textlink="">
          <xdr:nvSpPr>
            <xdr:cNvPr id="6215" name="Check Box 71" hidden="1">
              <a:extLst>
                <a:ext uri="{63B3BB69-23CF-44E3-9099-C40C66FF867C}">
                  <a14:compatExt spid="_x0000_s62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241300</xdr:colOff>
          <xdr:row>19</xdr:row>
          <xdr:rowOff>127000</xdr:rowOff>
        </xdr:from>
        <xdr:to>
          <xdr:col>10</xdr:col>
          <xdr:colOff>1193800</xdr:colOff>
          <xdr:row>19</xdr:row>
          <xdr:rowOff>336550</xdr:rowOff>
        </xdr:to>
        <xdr:sp macro="" textlink="">
          <xdr:nvSpPr>
            <xdr:cNvPr id="6216" name="Check Box 72" hidden="1">
              <a:extLst>
                <a:ext uri="{63B3BB69-23CF-44E3-9099-C40C66FF867C}">
                  <a14:compatExt spid="_x0000_s62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107950</xdr:colOff>
          <xdr:row>20</xdr:row>
          <xdr:rowOff>184150</xdr:rowOff>
        </xdr:from>
        <xdr:to>
          <xdr:col>10</xdr:col>
          <xdr:colOff>1060450</xdr:colOff>
          <xdr:row>20</xdr:row>
          <xdr:rowOff>400050</xdr:rowOff>
        </xdr:to>
        <xdr:sp macro="" textlink="">
          <xdr:nvSpPr>
            <xdr:cNvPr id="6218" name="Check Box 74" hidden="1">
              <a:extLst>
                <a:ext uri="{63B3BB69-23CF-44E3-9099-C40C66FF867C}">
                  <a14:compatExt spid="_x0000_s62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31750</xdr:colOff>
          <xdr:row>20</xdr:row>
          <xdr:rowOff>222250</xdr:rowOff>
        </xdr:from>
        <xdr:to>
          <xdr:col>9</xdr:col>
          <xdr:colOff>971550</xdr:colOff>
          <xdr:row>20</xdr:row>
          <xdr:rowOff>431800</xdr:rowOff>
        </xdr:to>
        <xdr:sp macro="" textlink="">
          <xdr:nvSpPr>
            <xdr:cNvPr id="6220" name="Check Box 76" hidden="1">
              <a:extLst>
                <a:ext uri="{63B3BB69-23CF-44E3-9099-C40C66FF867C}">
                  <a14:compatExt spid="_x0000_s62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241300</xdr:colOff>
          <xdr:row>23</xdr:row>
          <xdr:rowOff>146050</xdr:rowOff>
        </xdr:from>
        <xdr:to>
          <xdr:col>10</xdr:col>
          <xdr:colOff>1193800</xdr:colOff>
          <xdr:row>23</xdr:row>
          <xdr:rowOff>361950</xdr:rowOff>
        </xdr:to>
        <xdr:sp macro="" textlink="">
          <xdr:nvSpPr>
            <xdr:cNvPr id="6224" name="Check Box 80" hidden="1">
              <a:extLst>
                <a:ext uri="{63B3BB69-23CF-44E3-9099-C40C66FF867C}">
                  <a14:compatExt spid="_x0000_s62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23</xdr:row>
          <xdr:rowOff>127000</xdr:rowOff>
        </xdr:from>
        <xdr:to>
          <xdr:col>9</xdr:col>
          <xdr:colOff>965200</xdr:colOff>
          <xdr:row>23</xdr:row>
          <xdr:rowOff>355600</xdr:rowOff>
        </xdr:to>
        <xdr:sp macro="" textlink="">
          <xdr:nvSpPr>
            <xdr:cNvPr id="6226" name="Check Box 82" hidden="1">
              <a:extLst>
                <a:ext uri="{63B3BB69-23CF-44E3-9099-C40C66FF867C}">
                  <a14:compatExt spid="_x0000_s62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285750</xdr:colOff>
          <xdr:row>25</xdr:row>
          <xdr:rowOff>50800</xdr:rowOff>
        </xdr:from>
        <xdr:to>
          <xdr:col>10</xdr:col>
          <xdr:colOff>1231900</xdr:colOff>
          <xdr:row>25</xdr:row>
          <xdr:rowOff>260350</xdr:rowOff>
        </xdr:to>
        <xdr:sp macro="" textlink="">
          <xdr:nvSpPr>
            <xdr:cNvPr id="6227" name="Check Box 83" hidden="1">
              <a:extLst>
                <a:ext uri="{63B3BB69-23CF-44E3-9099-C40C66FF867C}">
                  <a14:compatExt spid="_x0000_s62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304800</xdr:colOff>
          <xdr:row>25</xdr:row>
          <xdr:rowOff>50800</xdr:rowOff>
        </xdr:from>
        <xdr:to>
          <xdr:col>9</xdr:col>
          <xdr:colOff>1257300</xdr:colOff>
          <xdr:row>25</xdr:row>
          <xdr:rowOff>260350</xdr:rowOff>
        </xdr:to>
        <xdr:sp macro="" textlink="">
          <xdr:nvSpPr>
            <xdr:cNvPr id="6228" name="Check Box 84" hidden="1">
              <a:extLst>
                <a:ext uri="{63B3BB69-23CF-44E3-9099-C40C66FF867C}">
                  <a14:compatExt spid="_x0000_s62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304800</xdr:colOff>
          <xdr:row>26</xdr:row>
          <xdr:rowOff>38100</xdr:rowOff>
        </xdr:from>
        <xdr:to>
          <xdr:col>9</xdr:col>
          <xdr:colOff>1250950</xdr:colOff>
          <xdr:row>26</xdr:row>
          <xdr:rowOff>241300</xdr:rowOff>
        </xdr:to>
        <xdr:sp macro="" textlink="">
          <xdr:nvSpPr>
            <xdr:cNvPr id="6229" name="Check Box 85" hidden="1">
              <a:extLst>
                <a:ext uri="{63B3BB69-23CF-44E3-9099-C40C66FF867C}">
                  <a14:compatExt spid="_x0000_s62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69850</xdr:colOff>
          <xdr:row>21</xdr:row>
          <xdr:rowOff>127000</xdr:rowOff>
        </xdr:from>
        <xdr:to>
          <xdr:col>10</xdr:col>
          <xdr:colOff>1022350</xdr:colOff>
          <xdr:row>21</xdr:row>
          <xdr:rowOff>342900</xdr:rowOff>
        </xdr:to>
        <xdr:sp macro="" textlink="">
          <xdr:nvSpPr>
            <xdr:cNvPr id="6231" name="Check Box 87" hidden="1">
              <a:extLst>
                <a:ext uri="{63B3BB69-23CF-44E3-9099-C40C66FF867C}">
                  <a14:compatExt spid="_x0000_s62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69850</xdr:colOff>
          <xdr:row>21</xdr:row>
          <xdr:rowOff>88900</xdr:rowOff>
        </xdr:from>
        <xdr:to>
          <xdr:col>9</xdr:col>
          <xdr:colOff>1022350</xdr:colOff>
          <xdr:row>21</xdr:row>
          <xdr:rowOff>304800</xdr:rowOff>
        </xdr:to>
        <xdr:sp macro="" textlink="">
          <xdr:nvSpPr>
            <xdr:cNvPr id="6232" name="Check Box 88" hidden="1">
              <a:extLst>
                <a:ext uri="{63B3BB69-23CF-44E3-9099-C40C66FF867C}">
                  <a14:compatExt spid="_x0000_s62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266700</xdr:colOff>
          <xdr:row>22</xdr:row>
          <xdr:rowOff>133350</xdr:rowOff>
        </xdr:from>
        <xdr:to>
          <xdr:col>10</xdr:col>
          <xdr:colOff>1212850</xdr:colOff>
          <xdr:row>22</xdr:row>
          <xdr:rowOff>342900</xdr:rowOff>
        </xdr:to>
        <xdr:sp macro="" textlink="">
          <xdr:nvSpPr>
            <xdr:cNvPr id="6233" name="Check Box 89" hidden="1">
              <a:extLst>
                <a:ext uri="{63B3BB69-23CF-44E3-9099-C40C66FF867C}">
                  <a14:compatExt spid="_x0000_s62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304800</xdr:colOff>
          <xdr:row>27</xdr:row>
          <xdr:rowOff>31750</xdr:rowOff>
        </xdr:from>
        <xdr:to>
          <xdr:col>9</xdr:col>
          <xdr:colOff>1257300</xdr:colOff>
          <xdr:row>27</xdr:row>
          <xdr:rowOff>247650</xdr:rowOff>
        </xdr:to>
        <xdr:sp macro="" textlink="">
          <xdr:nvSpPr>
            <xdr:cNvPr id="6235" name="Check Box 91" hidden="1">
              <a:extLst>
                <a:ext uri="{63B3BB69-23CF-44E3-9099-C40C66FF867C}">
                  <a14:compatExt spid="_x0000_s62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285750</xdr:colOff>
          <xdr:row>27</xdr:row>
          <xdr:rowOff>57150</xdr:rowOff>
        </xdr:from>
        <xdr:to>
          <xdr:col>10</xdr:col>
          <xdr:colOff>1231900</xdr:colOff>
          <xdr:row>27</xdr:row>
          <xdr:rowOff>279400</xdr:rowOff>
        </xdr:to>
        <xdr:sp macro="" textlink="">
          <xdr:nvSpPr>
            <xdr:cNvPr id="6237" name="Check Box 93" hidden="1">
              <a:extLst>
                <a:ext uri="{63B3BB69-23CF-44E3-9099-C40C66FF867C}">
                  <a14:compatExt spid="_x0000_s62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304800</xdr:colOff>
          <xdr:row>28</xdr:row>
          <xdr:rowOff>171450</xdr:rowOff>
        </xdr:from>
        <xdr:to>
          <xdr:col>9</xdr:col>
          <xdr:colOff>1257300</xdr:colOff>
          <xdr:row>28</xdr:row>
          <xdr:rowOff>393700</xdr:rowOff>
        </xdr:to>
        <xdr:sp macro="" textlink="">
          <xdr:nvSpPr>
            <xdr:cNvPr id="6238" name="Check Box 94" hidden="1">
              <a:extLst>
                <a:ext uri="{63B3BB69-23CF-44E3-9099-C40C66FF867C}">
                  <a14:compatExt spid="_x0000_s62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285750</xdr:colOff>
          <xdr:row>28</xdr:row>
          <xdr:rowOff>171450</xdr:rowOff>
        </xdr:from>
        <xdr:to>
          <xdr:col>10</xdr:col>
          <xdr:colOff>1238250</xdr:colOff>
          <xdr:row>28</xdr:row>
          <xdr:rowOff>400050</xdr:rowOff>
        </xdr:to>
        <xdr:sp macro="" textlink="">
          <xdr:nvSpPr>
            <xdr:cNvPr id="6239" name="Check Box 95" hidden="1">
              <a:extLst>
                <a:ext uri="{63B3BB69-23CF-44E3-9099-C40C66FF867C}">
                  <a14:compatExt spid="_x0000_s62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285750</xdr:colOff>
          <xdr:row>29</xdr:row>
          <xdr:rowOff>57150</xdr:rowOff>
        </xdr:from>
        <xdr:to>
          <xdr:col>10</xdr:col>
          <xdr:colOff>1238250</xdr:colOff>
          <xdr:row>29</xdr:row>
          <xdr:rowOff>279400</xdr:rowOff>
        </xdr:to>
        <xdr:sp macro="" textlink="">
          <xdr:nvSpPr>
            <xdr:cNvPr id="6241" name="Check Box 97" hidden="1">
              <a:extLst>
                <a:ext uri="{63B3BB69-23CF-44E3-9099-C40C66FF867C}">
                  <a14:compatExt spid="_x0000_s62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304800</xdr:colOff>
          <xdr:row>29</xdr:row>
          <xdr:rowOff>31750</xdr:rowOff>
        </xdr:from>
        <xdr:to>
          <xdr:col>9</xdr:col>
          <xdr:colOff>1257300</xdr:colOff>
          <xdr:row>29</xdr:row>
          <xdr:rowOff>241300</xdr:rowOff>
        </xdr:to>
        <xdr:sp macro="" textlink="">
          <xdr:nvSpPr>
            <xdr:cNvPr id="6242" name="Check Box 98" hidden="1">
              <a:extLst>
                <a:ext uri="{63B3BB69-23CF-44E3-9099-C40C66FF867C}">
                  <a14:compatExt spid="_x0000_s62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twoCellAnchor editAs="oneCell">
    <xdr:from>
      <xdr:col>11</xdr:col>
      <xdr:colOff>39688</xdr:colOff>
      <xdr:row>7</xdr:row>
      <xdr:rowOff>188684</xdr:rowOff>
    </xdr:from>
    <xdr:to>
      <xdr:col>11</xdr:col>
      <xdr:colOff>537105</xdr:colOff>
      <xdr:row>9</xdr:row>
      <xdr:rowOff>198436</xdr:rowOff>
    </xdr:to>
    <xdr:pic>
      <xdr:nvPicPr>
        <xdr:cNvPr id="8" name="Image 7">
          <a:hlinkClick xmlns:r="http://schemas.openxmlformats.org/officeDocument/2006/relationships" r:id="rId2"/>
        </xdr:cNvPr>
        <xdr:cNvPicPr>
          <a:picLocks noChangeAspect="1"/>
        </xdr:cNvPicPr>
      </xdr:nvPicPr>
      <xdr:blipFill>
        <a:blip xmlns:r="http://schemas.openxmlformats.org/officeDocument/2006/relationships" r:embed="rId4" cstate="email">
          <a:extLst>
            <a:ext uri="{28A0092B-C50C-407E-A947-70E740481C1C}">
              <a14:useLocalDpi xmlns:a14="http://schemas.microsoft.com/office/drawing/2010/main"/>
            </a:ext>
          </a:extLst>
        </a:blip>
        <a:stretch>
          <a:fillRect/>
        </a:stretch>
      </xdr:blipFill>
      <xdr:spPr>
        <a:xfrm>
          <a:off x="11035771" y="1458684"/>
          <a:ext cx="497417" cy="486002"/>
        </a:xfrm>
        <a:prstGeom prst="rect">
          <a:avLst/>
        </a:prstGeom>
      </xdr:spPr>
    </xdr:pic>
    <xdr:clientData/>
  </xdr:twoCellAnchor>
  <xdr:twoCellAnchor>
    <xdr:from>
      <xdr:col>11</xdr:col>
      <xdr:colOff>537104</xdr:colOff>
      <xdr:row>7</xdr:row>
      <xdr:rowOff>261939</xdr:rowOff>
    </xdr:from>
    <xdr:to>
      <xdr:col>14</xdr:col>
      <xdr:colOff>285748</xdr:colOff>
      <xdr:row>9</xdr:row>
      <xdr:rowOff>103188</xdr:rowOff>
    </xdr:to>
    <xdr:sp macro="" textlink="">
      <xdr:nvSpPr>
        <xdr:cNvPr id="9" name="ZoneTexte 8"/>
        <xdr:cNvSpPr txBox="1"/>
      </xdr:nvSpPr>
      <xdr:spPr>
        <a:xfrm>
          <a:off x="11533187" y="1531939"/>
          <a:ext cx="2140478" cy="31749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a:t>Type de tuyaux existants</a:t>
          </a:r>
        </a:p>
      </xdr:txBody>
    </xdr:sp>
    <xdr:clientData/>
  </xdr:twoCellAnchor>
  <xdr:twoCellAnchor editAs="oneCell">
    <xdr:from>
      <xdr:col>11</xdr:col>
      <xdr:colOff>71439</xdr:colOff>
      <xdr:row>28</xdr:row>
      <xdr:rowOff>601209</xdr:rowOff>
    </xdr:from>
    <xdr:to>
      <xdr:col>11</xdr:col>
      <xdr:colOff>497419</xdr:colOff>
      <xdr:row>30</xdr:row>
      <xdr:rowOff>87541</xdr:rowOff>
    </xdr:to>
    <xdr:pic>
      <xdr:nvPicPr>
        <xdr:cNvPr id="63" name="Image 62">
          <a:hlinkClick xmlns:r="http://schemas.openxmlformats.org/officeDocument/2006/relationships" r:id="rId2"/>
        </xdr:cNvPr>
        <xdr:cNvPicPr>
          <a:picLocks noChangeAspect="1"/>
        </xdr:cNvPicPr>
      </xdr:nvPicPr>
      <xdr:blipFill>
        <a:blip xmlns:r="http://schemas.openxmlformats.org/officeDocument/2006/relationships" r:embed="rId5" cstate="email">
          <a:extLst>
            <a:ext uri="{28A0092B-C50C-407E-A947-70E740481C1C}">
              <a14:useLocalDpi xmlns:a14="http://schemas.microsoft.com/office/drawing/2010/main"/>
            </a:ext>
          </a:extLst>
        </a:blip>
        <a:stretch>
          <a:fillRect/>
        </a:stretch>
      </xdr:blipFill>
      <xdr:spPr>
        <a:xfrm>
          <a:off x="11067522" y="8729209"/>
          <a:ext cx="425980" cy="406024"/>
        </a:xfrm>
        <a:prstGeom prst="rect">
          <a:avLst/>
        </a:prstGeom>
      </xdr:spPr>
    </xdr:pic>
    <xdr:clientData/>
  </xdr:twoCellAnchor>
  <xdr:twoCellAnchor>
    <xdr:from>
      <xdr:col>11</xdr:col>
      <xdr:colOff>497417</xdr:colOff>
      <xdr:row>28</xdr:row>
      <xdr:rowOff>666750</xdr:rowOff>
    </xdr:from>
    <xdr:to>
      <xdr:col>11</xdr:col>
      <xdr:colOff>1386417</xdr:colOff>
      <xdr:row>29</xdr:row>
      <xdr:rowOff>261937</xdr:rowOff>
    </xdr:to>
    <xdr:sp macro="" textlink="">
      <xdr:nvSpPr>
        <xdr:cNvPr id="10" name="ZoneTexte 9"/>
        <xdr:cNvSpPr txBox="1"/>
      </xdr:nvSpPr>
      <xdr:spPr>
        <a:xfrm>
          <a:off x="11493500" y="8794750"/>
          <a:ext cx="889000" cy="28310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a:t>Bras</a:t>
          </a:r>
          <a:r>
            <a:rPr lang="fr-FR" sz="1100" b="1" baseline="0"/>
            <a:t> morts </a:t>
          </a:r>
        </a:p>
        <a:p>
          <a:endParaRPr lang="fr-FR" sz="1100"/>
        </a:p>
      </xdr:txBody>
    </xdr:sp>
    <xdr:clientData/>
  </xdr:twoCellAnchor>
  <mc:AlternateContent xmlns:mc="http://schemas.openxmlformats.org/markup-compatibility/2006">
    <mc:Choice xmlns:a14="http://schemas.microsoft.com/office/drawing/2010/main" Requires="a14">
      <xdr:twoCellAnchor editAs="oneCell">
        <xdr:from>
          <xdr:col>9</xdr:col>
          <xdr:colOff>88900</xdr:colOff>
          <xdr:row>22</xdr:row>
          <xdr:rowOff>133350</xdr:rowOff>
        </xdr:from>
        <xdr:to>
          <xdr:col>9</xdr:col>
          <xdr:colOff>1028700</xdr:colOff>
          <xdr:row>22</xdr:row>
          <xdr:rowOff>355600</xdr:rowOff>
        </xdr:to>
        <xdr:sp macro="" textlink="">
          <xdr:nvSpPr>
            <xdr:cNvPr id="6243" name="Check Box 99" hidden="1">
              <a:extLst>
                <a:ext uri="{63B3BB69-23CF-44E3-9099-C40C66FF867C}">
                  <a14:compatExt spid="_x0000_s62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285750</xdr:colOff>
          <xdr:row>26</xdr:row>
          <xdr:rowOff>57150</xdr:rowOff>
        </xdr:from>
        <xdr:to>
          <xdr:col>10</xdr:col>
          <xdr:colOff>1231900</xdr:colOff>
          <xdr:row>27</xdr:row>
          <xdr:rowOff>0</xdr:rowOff>
        </xdr:to>
        <xdr:sp macro="" textlink="">
          <xdr:nvSpPr>
            <xdr:cNvPr id="6246" name="Check Box 102" hidden="1">
              <a:extLst>
                <a:ext uri="{63B3BB69-23CF-44E3-9099-C40C66FF867C}">
                  <a14:compatExt spid="_x0000_s62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twoCellAnchor editAs="oneCell">
    <xdr:from>
      <xdr:col>20</xdr:col>
      <xdr:colOff>55562</xdr:colOff>
      <xdr:row>18</xdr:row>
      <xdr:rowOff>325438</xdr:rowOff>
    </xdr:from>
    <xdr:to>
      <xdr:col>20</xdr:col>
      <xdr:colOff>547687</xdr:colOff>
      <xdr:row>20</xdr:row>
      <xdr:rowOff>37534</xdr:rowOff>
    </xdr:to>
    <xdr:pic>
      <xdr:nvPicPr>
        <xdr:cNvPr id="66" name="Image 65">
          <a:hlinkClick xmlns:r="http://schemas.openxmlformats.org/officeDocument/2006/relationships" r:id="rId2"/>
        </xdr:cNvPr>
        <xdr:cNvPicPr>
          <a:picLocks noChangeAspect="1"/>
        </xdr:cNvPicPr>
      </xdr:nvPicPr>
      <xdr:blipFill>
        <a:blip xmlns:r="http://schemas.openxmlformats.org/officeDocument/2006/relationships" r:embed="rId6" cstate="email">
          <a:extLst>
            <a:ext uri="{28A0092B-C50C-407E-A947-70E740481C1C}">
              <a14:useLocalDpi xmlns:a14="http://schemas.microsoft.com/office/drawing/2010/main"/>
            </a:ext>
          </a:extLst>
        </a:blip>
        <a:stretch>
          <a:fillRect/>
        </a:stretch>
      </xdr:blipFill>
      <xdr:spPr>
        <a:xfrm>
          <a:off x="17653000" y="4945063"/>
          <a:ext cx="492125" cy="478065"/>
        </a:xfrm>
        <a:prstGeom prst="rect">
          <a:avLst/>
        </a:prstGeom>
      </xdr:spPr>
    </xdr:pic>
    <xdr:clientData/>
  </xdr:twoCellAnchor>
  <xdr:twoCellAnchor>
    <xdr:from>
      <xdr:col>20</xdr:col>
      <xdr:colOff>456405</xdr:colOff>
      <xdr:row>16</xdr:row>
      <xdr:rowOff>123032</xdr:rowOff>
    </xdr:from>
    <xdr:to>
      <xdr:col>22</xdr:col>
      <xdr:colOff>678655</xdr:colOff>
      <xdr:row>18</xdr:row>
      <xdr:rowOff>95249</xdr:rowOff>
    </xdr:to>
    <xdr:sp macro="" textlink="">
      <xdr:nvSpPr>
        <xdr:cNvPr id="7" name="ZoneTexte 6"/>
        <xdr:cNvSpPr txBox="1"/>
      </xdr:nvSpPr>
      <xdr:spPr>
        <a:xfrm>
          <a:off x="19220655" y="3730626"/>
          <a:ext cx="1746250" cy="73421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a:t>Les différents types d'abreuvoirs</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571500</xdr:colOff>
      <xdr:row>6</xdr:row>
      <xdr:rowOff>134762</xdr:rowOff>
    </xdr:from>
    <xdr:to>
      <xdr:col>12</xdr:col>
      <xdr:colOff>105833</xdr:colOff>
      <xdr:row>9</xdr:row>
      <xdr:rowOff>134762</xdr:rowOff>
    </xdr:to>
    <xdr:sp macro="" textlink="">
      <xdr:nvSpPr>
        <xdr:cNvPr id="2" name="Rectangle 1"/>
        <xdr:cNvSpPr/>
      </xdr:nvSpPr>
      <xdr:spPr>
        <a:xfrm>
          <a:off x="2095500" y="1235429"/>
          <a:ext cx="13666611" cy="550333"/>
        </a:xfrm>
        <a:prstGeom prst="rect">
          <a:avLst/>
        </a:prstGeom>
        <a:solidFill>
          <a:schemeClr val="accent6">
            <a:lumMod val="20000"/>
            <a:lumOff val="80000"/>
          </a:schemeClr>
        </a:solidFill>
        <a:ln>
          <a:solidFill>
            <a:schemeClr val="accent6">
              <a:lumMod val="50000"/>
            </a:schemeClr>
          </a:solidFill>
        </a:ln>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fr-FR" sz="2000" b="1">
              <a:solidFill>
                <a:schemeClr val="accent6">
                  <a:lumMod val="50000"/>
                </a:schemeClr>
              </a:solidFill>
            </a:rPr>
            <a:t>DIAGNOSTIC PHYSICO-CHIMIQUE DE L'EAU </a:t>
          </a:r>
        </a:p>
      </xdr:txBody>
    </xdr:sp>
    <xdr:clientData/>
  </xdr:twoCellAnchor>
  <xdr:oneCellAnchor>
    <xdr:from>
      <xdr:col>3</xdr:col>
      <xdr:colOff>17608</xdr:colOff>
      <xdr:row>6</xdr:row>
      <xdr:rowOff>112888</xdr:rowOff>
    </xdr:from>
    <xdr:ext cx="404320" cy="558435"/>
    <xdr:pic>
      <xdr:nvPicPr>
        <xdr:cNvPr id="3" name="Image 2"/>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tretch>
          <a:fillRect/>
        </a:stretch>
      </xdr:blipFill>
      <xdr:spPr>
        <a:xfrm>
          <a:off x="2303608" y="1213555"/>
          <a:ext cx="404320" cy="558435"/>
        </a:xfrm>
        <a:prstGeom prst="rect">
          <a:avLst/>
        </a:prstGeom>
      </xdr:spPr>
    </xdr:pic>
    <xdr:clientData/>
  </xdr:oneCellAnchor>
  <xdr:twoCellAnchor>
    <xdr:from>
      <xdr:col>2</xdr:col>
      <xdr:colOff>590372</xdr:colOff>
      <xdr:row>10</xdr:row>
      <xdr:rowOff>42336</xdr:rowOff>
    </xdr:from>
    <xdr:to>
      <xdr:col>12</xdr:col>
      <xdr:colOff>162278</xdr:colOff>
      <xdr:row>48</xdr:row>
      <xdr:rowOff>119947</xdr:rowOff>
    </xdr:to>
    <xdr:sp macro="" textlink="">
      <xdr:nvSpPr>
        <xdr:cNvPr id="4" name="Rectangle 3"/>
        <xdr:cNvSpPr/>
      </xdr:nvSpPr>
      <xdr:spPr>
        <a:xfrm>
          <a:off x="2114372" y="1876780"/>
          <a:ext cx="13704184" cy="6589889"/>
        </a:xfrm>
        <a:prstGeom prst="rect">
          <a:avLst/>
        </a:prstGeom>
        <a:noFill/>
        <a:ln w="57150">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oneCellAnchor>
    <xdr:from>
      <xdr:col>8</xdr:col>
      <xdr:colOff>312410</xdr:colOff>
      <xdr:row>26</xdr:row>
      <xdr:rowOff>38026</xdr:rowOff>
    </xdr:from>
    <xdr:ext cx="1139019" cy="805616"/>
    <xdr:pic>
      <xdr:nvPicPr>
        <xdr:cNvPr id="5" name="Image 4"/>
        <xdr:cNvPicPr>
          <a:picLocks noChangeAspect="1"/>
        </xdr:cNvPicPr>
      </xdr:nvPicPr>
      <xdr:blipFill>
        <a:blip xmlns:r="http://schemas.openxmlformats.org/officeDocument/2006/relationships" r:embed="rId2" cstate="email">
          <a:extLst>
            <a:ext uri="{28A0092B-C50C-407E-A947-70E740481C1C}">
              <a14:useLocalDpi xmlns:a14="http://schemas.microsoft.com/office/drawing/2010/main"/>
            </a:ext>
          </a:extLst>
        </a:blip>
        <a:stretch>
          <a:fillRect/>
        </a:stretch>
      </xdr:blipFill>
      <xdr:spPr>
        <a:xfrm>
          <a:off x="12168767" y="5771169"/>
          <a:ext cx="1139019" cy="805616"/>
        </a:xfrm>
        <a:prstGeom prst="rect">
          <a:avLst/>
        </a:prstGeom>
      </xdr:spPr>
    </xdr:pic>
    <xdr:clientData/>
  </xdr:oneCellAnchor>
  <mc:AlternateContent xmlns:mc="http://schemas.openxmlformats.org/markup-compatibility/2006">
    <mc:Choice xmlns:a14="http://schemas.microsoft.com/office/drawing/2010/main" Requires="a14">
      <xdr:twoCellAnchor editAs="oneCell">
        <xdr:from>
          <xdr:col>6</xdr:col>
          <xdr:colOff>228600</xdr:colOff>
          <xdr:row>21</xdr:row>
          <xdr:rowOff>0</xdr:rowOff>
        </xdr:from>
        <xdr:to>
          <xdr:col>6</xdr:col>
          <xdr:colOff>1123950</xdr:colOff>
          <xdr:row>21</xdr:row>
          <xdr:rowOff>222250</xdr:rowOff>
        </xdr:to>
        <xdr:sp macro="" textlink="">
          <xdr:nvSpPr>
            <xdr:cNvPr id="9217" name="Check Box 1" hidden="1">
              <a:extLst>
                <a:ext uri="{63B3BB69-23CF-44E3-9099-C40C66FF867C}">
                  <a14:compatExt spid="_x0000_s92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228600</xdr:colOff>
          <xdr:row>21</xdr:row>
          <xdr:rowOff>0</xdr:rowOff>
        </xdr:from>
        <xdr:to>
          <xdr:col>7</xdr:col>
          <xdr:colOff>1123950</xdr:colOff>
          <xdr:row>21</xdr:row>
          <xdr:rowOff>222250</xdr:rowOff>
        </xdr:to>
        <xdr:sp macro="" textlink="">
          <xdr:nvSpPr>
            <xdr:cNvPr id="9219" name="Check Box 3" hidden="1">
              <a:extLst>
                <a:ext uri="{63B3BB69-23CF-44E3-9099-C40C66FF867C}">
                  <a14:compatExt spid="_x0000_s92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228600</xdr:colOff>
          <xdr:row>23</xdr:row>
          <xdr:rowOff>0</xdr:rowOff>
        </xdr:from>
        <xdr:to>
          <xdr:col>6</xdr:col>
          <xdr:colOff>1771650</xdr:colOff>
          <xdr:row>24</xdr:row>
          <xdr:rowOff>57150</xdr:rowOff>
        </xdr:to>
        <xdr:sp macro="" textlink="">
          <xdr:nvSpPr>
            <xdr:cNvPr id="9220" name="Check Box 4" hidden="1">
              <a:extLst>
                <a:ext uri="{63B3BB69-23CF-44E3-9099-C40C66FF867C}">
                  <a14:compatExt spid="_x0000_s92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69850</xdr:colOff>
          <xdr:row>23</xdr:row>
          <xdr:rowOff>0</xdr:rowOff>
        </xdr:from>
        <xdr:to>
          <xdr:col>7</xdr:col>
          <xdr:colOff>952500</xdr:colOff>
          <xdr:row>24</xdr:row>
          <xdr:rowOff>12700</xdr:rowOff>
        </xdr:to>
        <xdr:sp macro="" textlink="">
          <xdr:nvSpPr>
            <xdr:cNvPr id="9221" name="Check Box 5" hidden="1">
              <a:extLst>
                <a:ext uri="{63B3BB69-23CF-44E3-9099-C40C66FF867C}">
                  <a14:compatExt spid="_x0000_s92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228600</xdr:colOff>
          <xdr:row>23</xdr:row>
          <xdr:rowOff>165100</xdr:rowOff>
        </xdr:from>
        <xdr:to>
          <xdr:col>6</xdr:col>
          <xdr:colOff>1123950</xdr:colOff>
          <xdr:row>25</xdr:row>
          <xdr:rowOff>12700</xdr:rowOff>
        </xdr:to>
        <xdr:sp macro="" textlink="">
          <xdr:nvSpPr>
            <xdr:cNvPr id="9223" name="Check Box 7" hidden="1">
              <a:extLst>
                <a:ext uri="{63B3BB69-23CF-44E3-9099-C40C66FF867C}">
                  <a14:compatExt spid="_x0000_s92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209550</xdr:colOff>
          <xdr:row>26</xdr:row>
          <xdr:rowOff>107950</xdr:rowOff>
        </xdr:from>
        <xdr:to>
          <xdr:col>6</xdr:col>
          <xdr:colOff>1847850</xdr:colOff>
          <xdr:row>26</xdr:row>
          <xdr:rowOff>355600</xdr:rowOff>
        </xdr:to>
        <xdr:sp macro="" textlink="">
          <xdr:nvSpPr>
            <xdr:cNvPr id="9226" name="Check Box 10" hidden="1">
              <a:extLst>
                <a:ext uri="{63B3BB69-23CF-44E3-9099-C40C66FF867C}">
                  <a14:compatExt spid="_x0000_s92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76200</xdr:colOff>
          <xdr:row>26</xdr:row>
          <xdr:rowOff>50800</xdr:rowOff>
        </xdr:from>
        <xdr:to>
          <xdr:col>7</xdr:col>
          <xdr:colOff>1155700</xdr:colOff>
          <xdr:row>27</xdr:row>
          <xdr:rowOff>0</xdr:rowOff>
        </xdr:to>
        <xdr:sp macro="" textlink="">
          <xdr:nvSpPr>
            <xdr:cNvPr id="9227" name="Check Box 11" hidden="1">
              <a:extLst>
                <a:ext uri="{63B3BB69-23CF-44E3-9099-C40C66FF867C}">
                  <a14:compatExt spid="_x0000_s92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203200</xdr:colOff>
          <xdr:row>27</xdr:row>
          <xdr:rowOff>12700</xdr:rowOff>
        </xdr:from>
        <xdr:to>
          <xdr:col>6</xdr:col>
          <xdr:colOff>1822450</xdr:colOff>
          <xdr:row>27</xdr:row>
          <xdr:rowOff>374650</xdr:rowOff>
        </xdr:to>
        <xdr:sp macro="" textlink="">
          <xdr:nvSpPr>
            <xdr:cNvPr id="9228" name="Check Box 12" hidden="1">
              <a:extLst>
                <a:ext uri="{63B3BB69-23CF-44E3-9099-C40C66FF867C}">
                  <a14:compatExt spid="_x0000_s92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69850</xdr:colOff>
          <xdr:row>26</xdr:row>
          <xdr:rowOff>381000</xdr:rowOff>
        </xdr:from>
        <xdr:to>
          <xdr:col>7</xdr:col>
          <xdr:colOff>1466850</xdr:colOff>
          <xdr:row>27</xdr:row>
          <xdr:rowOff>317500</xdr:rowOff>
        </xdr:to>
        <xdr:sp macro="" textlink="">
          <xdr:nvSpPr>
            <xdr:cNvPr id="9229" name="Check Box 13" hidden="1">
              <a:extLst>
                <a:ext uri="{63B3BB69-23CF-44E3-9099-C40C66FF867C}">
                  <a14:compatExt spid="_x0000_s92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222250</xdr:colOff>
          <xdr:row>29</xdr:row>
          <xdr:rowOff>0</xdr:rowOff>
        </xdr:from>
        <xdr:to>
          <xdr:col>6</xdr:col>
          <xdr:colOff>1117600</xdr:colOff>
          <xdr:row>30</xdr:row>
          <xdr:rowOff>57150</xdr:rowOff>
        </xdr:to>
        <xdr:sp macro="" textlink="">
          <xdr:nvSpPr>
            <xdr:cNvPr id="9230" name="Check Box 14" hidden="1">
              <a:extLst>
                <a:ext uri="{63B3BB69-23CF-44E3-9099-C40C66FF867C}">
                  <a14:compatExt spid="_x0000_s92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95250</xdr:colOff>
          <xdr:row>29</xdr:row>
          <xdr:rowOff>0</xdr:rowOff>
        </xdr:from>
        <xdr:to>
          <xdr:col>7</xdr:col>
          <xdr:colOff>990600</xdr:colOff>
          <xdr:row>30</xdr:row>
          <xdr:rowOff>57150</xdr:rowOff>
        </xdr:to>
        <xdr:sp macro="" textlink="">
          <xdr:nvSpPr>
            <xdr:cNvPr id="9231" name="Check Box 15" hidden="1">
              <a:extLst>
                <a:ext uri="{63B3BB69-23CF-44E3-9099-C40C66FF867C}">
                  <a14:compatExt spid="_x0000_s92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260350</xdr:colOff>
          <xdr:row>30</xdr:row>
          <xdr:rowOff>0</xdr:rowOff>
        </xdr:from>
        <xdr:to>
          <xdr:col>6</xdr:col>
          <xdr:colOff>1155700</xdr:colOff>
          <xdr:row>31</xdr:row>
          <xdr:rowOff>38100</xdr:rowOff>
        </xdr:to>
        <xdr:sp macro="" textlink="">
          <xdr:nvSpPr>
            <xdr:cNvPr id="9232" name="Check Box 16" hidden="1">
              <a:extLst>
                <a:ext uri="{63B3BB69-23CF-44E3-9099-C40C66FF867C}">
                  <a14:compatExt spid="_x0000_s92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165100</xdr:colOff>
          <xdr:row>35</xdr:row>
          <xdr:rowOff>12700</xdr:rowOff>
        </xdr:from>
        <xdr:to>
          <xdr:col>6</xdr:col>
          <xdr:colOff>1060450</xdr:colOff>
          <xdr:row>36</xdr:row>
          <xdr:rowOff>38100</xdr:rowOff>
        </xdr:to>
        <xdr:sp macro="" textlink="">
          <xdr:nvSpPr>
            <xdr:cNvPr id="9234" name="Check Box 18" hidden="1">
              <a:extLst>
                <a:ext uri="{63B3BB69-23CF-44E3-9099-C40C66FF867C}">
                  <a14:compatExt spid="_x0000_s92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107950</xdr:colOff>
          <xdr:row>35</xdr:row>
          <xdr:rowOff>0</xdr:rowOff>
        </xdr:from>
        <xdr:to>
          <xdr:col>7</xdr:col>
          <xdr:colOff>990600</xdr:colOff>
          <xdr:row>36</xdr:row>
          <xdr:rowOff>31750</xdr:rowOff>
        </xdr:to>
        <xdr:sp macro="" textlink="">
          <xdr:nvSpPr>
            <xdr:cNvPr id="9236" name="Check Box 20" hidden="1">
              <a:extLst>
                <a:ext uri="{63B3BB69-23CF-44E3-9099-C40C66FF867C}">
                  <a14:compatExt spid="_x0000_s92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165100</xdr:colOff>
          <xdr:row>35</xdr:row>
          <xdr:rowOff>184150</xdr:rowOff>
        </xdr:from>
        <xdr:to>
          <xdr:col>6</xdr:col>
          <xdr:colOff>1060450</xdr:colOff>
          <xdr:row>37</xdr:row>
          <xdr:rowOff>12700</xdr:rowOff>
        </xdr:to>
        <xdr:sp macro="" textlink="">
          <xdr:nvSpPr>
            <xdr:cNvPr id="9238" name="Check Box 22" hidden="1">
              <a:extLst>
                <a:ext uri="{63B3BB69-23CF-44E3-9099-C40C66FF867C}">
                  <a14:compatExt spid="_x0000_s92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209550</xdr:colOff>
          <xdr:row>42</xdr:row>
          <xdr:rowOff>12700</xdr:rowOff>
        </xdr:from>
        <xdr:to>
          <xdr:col>6</xdr:col>
          <xdr:colOff>1136650</xdr:colOff>
          <xdr:row>43</xdr:row>
          <xdr:rowOff>12700</xdr:rowOff>
        </xdr:to>
        <xdr:sp macro="" textlink="">
          <xdr:nvSpPr>
            <xdr:cNvPr id="9242" name="Check Box 26" hidden="1">
              <a:extLst>
                <a:ext uri="{63B3BB69-23CF-44E3-9099-C40C66FF867C}">
                  <a14:compatExt spid="_x0000_s92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203200</xdr:colOff>
          <xdr:row>38</xdr:row>
          <xdr:rowOff>50800</xdr:rowOff>
        </xdr:from>
        <xdr:to>
          <xdr:col>6</xdr:col>
          <xdr:colOff>1085850</xdr:colOff>
          <xdr:row>39</xdr:row>
          <xdr:rowOff>0</xdr:rowOff>
        </xdr:to>
        <xdr:sp macro="" textlink="">
          <xdr:nvSpPr>
            <xdr:cNvPr id="9247" name="Check Box 31" hidden="1">
              <a:extLst>
                <a:ext uri="{63B3BB69-23CF-44E3-9099-C40C66FF867C}">
                  <a14:compatExt spid="_x0000_s92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88900</xdr:colOff>
          <xdr:row>38</xdr:row>
          <xdr:rowOff>0</xdr:rowOff>
        </xdr:from>
        <xdr:to>
          <xdr:col>7</xdr:col>
          <xdr:colOff>971550</xdr:colOff>
          <xdr:row>38</xdr:row>
          <xdr:rowOff>260350</xdr:rowOff>
        </xdr:to>
        <xdr:sp macro="" textlink="">
          <xdr:nvSpPr>
            <xdr:cNvPr id="9248" name="Check Box 32" hidden="1">
              <a:extLst>
                <a:ext uri="{63B3BB69-23CF-44E3-9099-C40C66FF867C}">
                  <a14:compatExt spid="_x0000_s92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209550</xdr:colOff>
          <xdr:row>44</xdr:row>
          <xdr:rowOff>69850</xdr:rowOff>
        </xdr:from>
        <xdr:to>
          <xdr:col>6</xdr:col>
          <xdr:colOff>1098550</xdr:colOff>
          <xdr:row>44</xdr:row>
          <xdr:rowOff>361950</xdr:rowOff>
        </xdr:to>
        <xdr:sp macro="" textlink="">
          <xdr:nvSpPr>
            <xdr:cNvPr id="9255" name="Check Box 39" hidden="1">
              <a:extLst>
                <a:ext uri="{63B3BB69-23CF-44E3-9099-C40C66FF867C}">
                  <a14:compatExt spid="_x0000_s92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285750</xdr:colOff>
          <xdr:row>44</xdr:row>
          <xdr:rowOff>165100</xdr:rowOff>
        </xdr:from>
        <xdr:to>
          <xdr:col>7</xdr:col>
          <xdr:colOff>1174750</xdr:colOff>
          <xdr:row>44</xdr:row>
          <xdr:rowOff>476250</xdr:rowOff>
        </xdr:to>
        <xdr:sp macro="" textlink="">
          <xdr:nvSpPr>
            <xdr:cNvPr id="9256" name="Check Box 40" hidden="1">
              <a:extLst>
                <a:ext uri="{63B3BB69-23CF-44E3-9099-C40C66FF867C}">
                  <a14:compatExt spid="_x0000_s92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165100</xdr:colOff>
          <xdr:row>39</xdr:row>
          <xdr:rowOff>38100</xdr:rowOff>
        </xdr:from>
        <xdr:to>
          <xdr:col>6</xdr:col>
          <xdr:colOff>1060450</xdr:colOff>
          <xdr:row>39</xdr:row>
          <xdr:rowOff>323850</xdr:rowOff>
        </xdr:to>
        <xdr:sp macro="" textlink="">
          <xdr:nvSpPr>
            <xdr:cNvPr id="9259" name="Check Box 43" hidden="1">
              <a:extLst>
                <a:ext uri="{63B3BB69-23CF-44E3-9099-C40C66FF867C}">
                  <a14:compatExt spid="_x0000_s92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88900</xdr:colOff>
          <xdr:row>39</xdr:row>
          <xdr:rowOff>38100</xdr:rowOff>
        </xdr:from>
        <xdr:to>
          <xdr:col>7</xdr:col>
          <xdr:colOff>1752600</xdr:colOff>
          <xdr:row>40</xdr:row>
          <xdr:rowOff>0</xdr:rowOff>
        </xdr:to>
        <xdr:sp macro="" textlink="">
          <xdr:nvSpPr>
            <xdr:cNvPr id="9260" name="Check Box 44" hidden="1">
              <a:extLst>
                <a:ext uri="{63B3BB69-23CF-44E3-9099-C40C66FF867C}">
                  <a14:compatExt spid="_x0000_s92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69850</xdr:colOff>
          <xdr:row>44</xdr:row>
          <xdr:rowOff>457200</xdr:rowOff>
        </xdr:from>
        <xdr:to>
          <xdr:col>6</xdr:col>
          <xdr:colOff>946150</xdr:colOff>
          <xdr:row>45</xdr:row>
          <xdr:rowOff>336550</xdr:rowOff>
        </xdr:to>
        <xdr:sp macro="" textlink="">
          <xdr:nvSpPr>
            <xdr:cNvPr id="9261" name="Check Box 45" hidden="1">
              <a:extLst>
                <a:ext uri="{63B3BB69-23CF-44E3-9099-C40C66FF867C}">
                  <a14:compatExt spid="_x0000_s92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45</xdr:row>
          <xdr:rowOff>146050</xdr:rowOff>
        </xdr:from>
        <xdr:to>
          <xdr:col>7</xdr:col>
          <xdr:colOff>1066800</xdr:colOff>
          <xdr:row>45</xdr:row>
          <xdr:rowOff>508000</xdr:rowOff>
        </xdr:to>
        <xdr:sp macro="" textlink="">
          <xdr:nvSpPr>
            <xdr:cNvPr id="9262" name="Check Box 46" hidden="1">
              <a:extLst>
                <a:ext uri="{63B3BB69-23CF-44E3-9099-C40C66FF867C}">
                  <a14:compatExt spid="_x0000_s92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266700</xdr:colOff>
          <xdr:row>41</xdr:row>
          <xdr:rowOff>0</xdr:rowOff>
        </xdr:from>
        <xdr:to>
          <xdr:col>7</xdr:col>
          <xdr:colOff>1193800</xdr:colOff>
          <xdr:row>41</xdr:row>
          <xdr:rowOff>228600</xdr:rowOff>
        </xdr:to>
        <xdr:sp macro="" textlink="">
          <xdr:nvSpPr>
            <xdr:cNvPr id="9264" name="Check Box 48" hidden="1">
              <a:extLst>
                <a:ext uri="{63B3BB69-23CF-44E3-9099-C40C66FF867C}">
                  <a14:compatExt spid="_x0000_s92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203200</xdr:colOff>
          <xdr:row>41</xdr:row>
          <xdr:rowOff>0</xdr:rowOff>
        </xdr:from>
        <xdr:to>
          <xdr:col>6</xdr:col>
          <xdr:colOff>1123950</xdr:colOff>
          <xdr:row>41</xdr:row>
          <xdr:rowOff>209550</xdr:rowOff>
        </xdr:to>
        <xdr:sp macro="" textlink="">
          <xdr:nvSpPr>
            <xdr:cNvPr id="9265" name="Check Box 49" hidden="1">
              <a:extLst>
                <a:ext uri="{63B3BB69-23CF-44E3-9099-C40C66FF867C}">
                  <a14:compatExt spid="_x0000_s92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228600</xdr:colOff>
          <xdr:row>21</xdr:row>
          <xdr:rowOff>12700</xdr:rowOff>
        </xdr:from>
        <xdr:to>
          <xdr:col>6</xdr:col>
          <xdr:colOff>1123950</xdr:colOff>
          <xdr:row>21</xdr:row>
          <xdr:rowOff>222250</xdr:rowOff>
        </xdr:to>
        <xdr:sp macro="" textlink="">
          <xdr:nvSpPr>
            <xdr:cNvPr id="9267" name="Check Box 51" hidden="1">
              <a:extLst>
                <a:ext uri="{63B3BB69-23CF-44E3-9099-C40C66FF867C}">
                  <a14:compatExt spid="_x0000_s92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228600</xdr:colOff>
          <xdr:row>21</xdr:row>
          <xdr:rowOff>12700</xdr:rowOff>
        </xdr:from>
        <xdr:to>
          <xdr:col>7</xdr:col>
          <xdr:colOff>1123950</xdr:colOff>
          <xdr:row>21</xdr:row>
          <xdr:rowOff>222250</xdr:rowOff>
        </xdr:to>
        <xdr:sp macro="" textlink="">
          <xdr:nvSpPr>
            <xdr:cNvPr id="9268" name="Check Box 52" hidden="1">
              <a:extLst>
                <a:ext uri="{63B3BB69-23CF-44E3-9099-C40C66FF867C}">
                  <a14:compatExt spid="_x0000_s92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8</xdr:col>
      <xdr:colOff>1623585</xdr:colOff>
      <xdr:row>25</xdr:row>
      <xdr:rowOff>108857</xdr:rowOff>
    </xdr:from>
    <xdr:to>
      <xdr:col>10</xdr:col>
      <xdr:colOff>1333499</xdr:colOff>
      <xdr:row>28</xdr:row>
      <xdr:rowOff>190501</xdr:rowOff>
    </xdr:to>
    <xdr:sp macro="" textlink="">
      <xdr:nvSpPr>
        <xdr:cNvPr id="6" name="ZoneTexte 5"/>
        <xdr:cNvSpPr txBox="1"/>
      </xdr:nvSpPr>
      <xdr:spPr>
        <a:xfrm>
          <a:off x="13479942" y="5642428"/>
          <a:ext cx="3338486" cy="107043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b="1"/>
            <a:t>Tous les points sont attribués si les analyses physico-chimiques avec ou sans traitement sont en accord avec les recommandations.</a:t>
          </a:r>
        </a:p>
      </xdr:txBody>
    </xdr:sp>
    <xdr:clientData/>
  </xdr:twoCellAnchor>
  <xdr:oneCellAnchor>
    <xdr:from>
      <xdr:col>8</xdr:col>
      <xdr:colOff>151492</xdr:colOff>
      <xdr:row>14</xdr:row>
      <xdr:rowOff>75487</xdr:rowOff>
    </xdr:from>
    <xdr:ext cx="482600" cy="724140"/>
    <xdr:pic>
      <xdr:nvPicPr>
        <xdr:cNvPr id="60" name="Image 59">
          <a:hlinkClick xmlns:r="http://schemas.openxmlformats.org/officeDocument/2006/relationships" r:id="rId3"/>
        </xdr:cNvPr>
        <xdr:cNvPicPr>
          <a:picLocks noChangeAspect="1"/>
        </xdr:cNvPicPr>
      </xdr:nvPicPr>
      <xdr:blipFill>
        <a:blip xmlns:r="http://schemas.openxmlformats.org/officeDocument/2006/relationships" r:embed="rId4" cstate="email">
          <a:duotone>
            <a:schemeClr val="accent6">
              <a:shade val="45000"/>
              <a:satMod val="135000"/>
            </a:schemeClr>
            <a:prstClr val="white"/>
          </a:duotone>
          <a:extLst>
            <a:ext uri="{BEBA8EAE-BF5A-486C-A8C5-ECC9F3942E4B}">
              <a14:imgProps xmlns:a14="http://schemas.microsoft.com/office/drawing/2010/main">
                <a14:imgLayer r:embed="rId5">
                  <a14:imgEffect>
                    <a14:brightnessContrast contrast="-40000"/>
                  </a14:imgEffect>
                </a14:imgLayer>
              </a14:imgProps>
            </a:ext>
            <a:ext uri="{28A0092B-C50C-407E-A947-70E740481C1C}">
              <a14:useLocalDpi xmlns:a14="http://schemas.microsoft.com/office/drawing/2010/main"/>
            </a:ext>
          </a:extLst>
        </a:blip>
        <a:stretch>
          <a:fillRect/>
        </a:stretch>
      </xdr:blipFill>
      <xdr:spPr>
        <a:xfrm>
          <a:off x="11136992" y="2833201"/>
          <a:ext cx="482600" cy="724140"/>
        </a:xfrm>
        <a:prstGeom prst="rect">
          <a:avLst/>
        </a:prstGeom>
      </xdr:spPr>
    </xdr:pic>
    <xdr:clientData/>
  </xdr:oneCellAnchor>
  <xdr:twoCellAnchor>
    <xdr:from>
      <xdr:col>8</xdr:col>
      <xdr:colOff>682170</xdr:colOff>
      <xdr:row>14</xdr:row>
      <xdr:rowOff>41728</xdr:rowOff>
    </xdr:from>
    <xdr:to>
      <xdr:col>9</xdr:col>
      <xdr:colOff>326570</xdr:colOff>
      <xdr:row>18</xdr:row>
      <xdr:rowOff>154214</xdr:rowOff>
    </xdr:to>
    <xdr:sp macro="" textlink="">
      <xdr:nvSpPr>
        <xdr:cNvPr id="64" name="ZoneTexte 63"/>
        <xdr:cNvSpPr txBox="1"/>
      </xdr:nvSpPr>
      <xdr:spPr>
        <a:xfrm>
          <a:off x="11667670" y="2799442"/>
          <a:ext cx="1504043" cy="83820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900" b="1"/>
            <a:t>I</a:t>
          </a:r>
          <a:r>
            <a:rPr lang="fr-FR" sz="1050" b="1"/>
            <a:t>mpact du pH</a:t>
          </a:r>
          <a:br>
            <a:rPr lang="fr-FR" sz="1050" b="1"/>
          </a:br>
          <a:r>
            <a:rPr lang="fr-FR" sz="1050" b="1"/>
            <a:t>Impact</a:t>
          </a:r>
          <a:r>
            <a:rPr lang="fr-FR" sz="1050" b="1" baseline="0"/>
            <a:t> de la dureté </a:t>
          </a:r>
          <a:br>
            <a:rPr lang="fr-FR" sz="1050" b="1" baseline="0"/>
          </a:br>
          <a:r>
            <a:rPr lang="fr-FR" sz="1050" b="1" baseline="0"/>
            <a:t>Impact du fer et du manganèse</a:t>
          </a:r>
          <a:endParaRPr lang="fr-FR" sz="1050" b="1"/>
        </a:p>
      </xdr:txBody>
    </xdr:sp>
    <xdr:clientData/>
  </xdr:twoCellAnchor>
  <mc:AlternateContent xmlns:mc="http://schemas.openxmlformats.org/markup-compatibility/2006">
    <mc:Choice xmlns:a14="http://schemas.microsoft.com/office/drawing/2010/main" Requires="a14">
      <xdr:twoCellAnchor editAs="oneCell">
        <xdr:from>
          <xdr:col>6</xdr:col>
          <xdr:colOff>241300</xdr:colOff>
          <xdr:row>32</xdr:row>
          <xdr:rowOff>69850</xdr:rowOff>
        </xdr:from>
        <xdr:to>
          <xdr:col>6</xdr:col>
          <xdr:colOff>1136650</xdr:colOff>
          <xdr:row>32</xdr:row>
          <xdr:rowOff>184150</xdr:rowOff>
        </xdr:to>
        <xdr:sp macro="" textlink="">
          <xdr:nvSpPr>
            <xdr:cNvPr id="9270" name="Check Box 54" hidden="1">
              <a:extLst>
                <a:ext uri="{63B3BB69-23CF-44E3-9099-C40C66FF867C}">
                  <a14:compatExt spid="_x0000_s92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32</xdr:row>
          <xdr:rowOff>171450</xdr:rowOff>
        </xdr:from>
        <xdr:to>
          <xdr:col>7</xdr:col>
          <xdr:colOff>1524000</xdr:colOff>
          <xdr:row>33</xdr:row>
          <xdr:rowOff>304800</xdr:rowOff>
        </xdr:to>
        <xdr:sp macro="" textlink="">
          <xdr:nvSpPr>
            <xdr:cNvPr id="9272" name="Check Box 56" hidden="1">
              <a:extLst>
                <a:ext uri="{63B3BB69-23CF-44E3-9099-C40C66FF867C}">
                  <a14:compatExt spid="_x0000_s92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241300</xdr:colOff>
          <xdr:row>33</xdr:row>
          <xdr:rowOff>107950</xdr:rowOff>
        </xdr:from>
        <xdr:to>
          <xdr:col>6</xdr:col>
          <xdr:colOff>1676400</xdr:colOff>
          <xdr:row>33</xdr:row>
          <xdr:rowOff>400050</xdr:rowOff>
        </xdr:to>
        <xdr:sp macro="" textlink="">
          <xdr:nvSpPr>
            <xdr:cNvPr id="9273" name="Check Box 57" hidden="1">
              <a:extLst>
                <a:ext uri="{63B3BB69-23CF-44E3-9099-C40C66FF867C}">
                  <a14:compatExt spid="_x0000_s92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oneCellAnchor>
    <xdr:from>
      <xdr:col>3</xdr:col>
      <xdr:colOff>142848</xdr:colOff>
      <xdr:row>18</xdr:row>
      <xdr:rowOff>25184</xdr:rowOff>
    </xdr:from>
    <xdr:ext cx="858764" cy="742311"/>
    <xdr:pic>
      <xdr:nvPicPr>
        <xdr:cNvPr id="2" name="Picture 2" descr="Résultat de recherche d'images pour &quot;PRECONISATION&quot;"/>
        <xdr:cNvPicPr>
          <a:picLocks noChangeAspect="1" noChangeArrowheads="1"/>
        </xdr:cNvPicPr>
      </xdr:nvPicPr>
      <xdr:blipFill>
        <a:blip xmlns:r="http://schemas.openxmlformats.org/officeDocument/2006/relationships" r:embed="rId1" cstate="email">
          <a:duotone>
            <a:schemeClr val="accent6">
              <a:shade val="45000"/>
              <a:satMod val="135000"/>
            </a:schemeClr>
            <a:prstClr val="white"/>
          </a:duotone>
          <a:extLst>
            <a:ext uri="{28A0092B-C50C-407E-A947-70E740481C1C}">
              <a14:useLocalDpi xmlns:a14="http://schemas.microsoft.com/office/drawing/2010/main"/>
            </a:ext>
          </a:extLst>
        </a:blip>
        <a:srcRect/>
        <a:stretch>
          <a:fillRect/>
        </a:stretch>
      </xdr:blipFill>
      <xdr:spPr bwMode="auto">
        <a:xfrm>
          <a:off x="1523973" y="5121059"/>
          <a:ext cx="858764" cy="74231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17</xdr:col>
      <xdr:colOff>55259</xdr:colOff>
      <xdr:row>11</xdr:row>
      <xdr:rowOff>253999</xdr:rowOff>
    </xdr:from>
    <xdr:ext cx="593018" cy="425903"/>
    <xdr:pic>
      <xdr:nvPicPr>
        <xdr:cNvPr id="7" name="Image 6">
          <a:hlinkClick xmlns:r="http://schemas.openxmlformats.org/officeDocument/2006/relationships" r:id="rId2"/>
        </xdr:cNvPr>
        <xdr:cNvPicPr>
          <a:picLocks noChangeAspect="1"/>
        </xdr:cNvPicPr>
      </xdr:nvPicPr>
      <xdr:blipFill>
        <a:blip xmlns:r="http://schemas.openxmlformats.org/officeDocument/2006/relationships" r:embed="rId3" cstate="email">
          <a:duotone>
            <a:schemeClr val="accent6">
              <a:shade val="45000"/>
              <a:satMod val="135000"/>
            </a:schemeClr>
            <a:prstClr val="white"/>
          </a:duotone>
          <a:extLst>
            <a:ext uri="{28A0092B-C50C-407E-A947-70E740481C1C}">
              <a14:useLocalDpi xmlns:a14="http://schemas.microsoft.com/office/drawing/2010/main"/>
            </a:ext>
          </a:extLst>
        </a:blip>
        <a:stretch>
          <a:fillRect/>
        </a:stretch>
      </xdr:blipFill>
      <xdr:spPr>
        <a:xfrm>
          <a:off x="20955830" y="2694213"/>
          <a:ext cx="593018" cy="425903"/>
        </a:xfrm>
        <a:prstGeom prst="rect">
          <a:avLst/>
        </a:prstGeom>
      </xdr:spPr>
    </xdr:pic>
    <xdr:clientData/>
  </xdr:oneCellAnchor>
  <xdr:twoCellAnchor>
    <xdr:from>
      <xdr:col>17</xdr:col>
      <xdr:colOff>717875</xdr:colOff>
      <xdr:row>11</xdr:row>
      <xdr:rowOff>349249</xdr:rowOff>
    </xdr:from>
    <xdr:to>
      <xdr:col>19</xdr:col>
      <xdr:colOff>722690</xdr:colOff>
      <xdr:row>13</xdr:row>
      <xdr:rowOff>40820</xdr:rowOff>
    </xdr:to>
    <xdr:sp macro="" textlink="">
      <xdr:nvSpPr>
        <xdr:cNvPr id="8" name="ZoneTexte 7"/>
        <xdr:cNvSpPr txBox="1"/>
      </xdr:nvSpPr>
      <xdr:spPr>
        <a:xfrm>
          <a:off x="21618446" y="2789463"/>
          <a:ext cx="2653673" cy="6077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a:t>Taux de chlore en</a:t>
          </a:r>
          <a:r>
            <a:rPr lang="fr-FR" sz="1200" b="1" baseline="0"/>
            <a:t> bout de ligne :  </a:t>
          </a:r>
          <a:r>
            <a:rPr lang="fr-FR" sz="1200" b="0" baseline="0"/>
            <a:t>0,3 à  0,6 mg/L</a:t>
          </a:r>
          <a:endParaRPr lang="fr-FR" sz="1200" b="0"/>
        </a:p>
      </xdr:txBody>
    </xdr:sp>
    <xdr:clientData/>
  </xdr:twoCellAnchor>
  <xdr:oneCellAnchor>
    <xdr:from>
      <xdr:col>17</xdr:col>
      <xdr:colOff>115764</xdr:colOff>
      <xdr:row>16</xdr:row>
      <xdr:rowOff>114904</xdr:rowOff>
    </xdr:from>
    <xdr:ext cx="660446" cy="476609"/>
    <xdr:pic>
      <xdr:nvPicPr>
        <xdr:cNvPr id="9" name="Image 8">
          <a:hlinkClick xmlns:r="http://schemas.openxmlformats.org/officeDocument/2006/relationships" r:id="rId2"/>
        </xdr:cNvPr>
        <xdr:cNvPicPr>
          <a:picLocks noChangeAspect="1"/>
        </xdr:cNvPicPr>
      </xdr:nvPicPr>
      <xdr:blipFill>
        <a:blip xmlns:r="http://schemas.openxmlformats.org/officeDocument/2006/relationships" r:embed="rId4" cstate="email">
          <a:duotone>
            <a:schemeClr val="accent6">
              <a:shade val="45000"/>
              <a:satMod val="135000"/>
            </a:schemeClr>
            <a:prstClr val="white"/>
          </a:duotone>
          <a:extLst>
            <a:ext uri="{28A0092B-C50C-407E-A947-70E740481C1C}">
              <a14:useLocalDpi xmlns:a14="http://schemas.microsoft.com/office/drawing/2010/main"/>
            </a:ext>
          </a:extLst>
        </a:blip>
        <a:stretch>
          <a:fillRect/>
        </a:stretch>
      </xdr:blipFill>
      <xdr:spPr>
        <a:xfrm>
          <a:off x="21016335" y="4868333"/>
          <a:ext cx="660446" cy="476609"/>
        </a:xfrm>
        <a:prstGeom prst="rect">
          <a:avLst/>
        </a:prstGeom>
      </xdr:spPr>
    </xdr:pic>
    <xdr:clientData/>
  </xdr:oneCellAnchor>
  <xdr:twoCellAnchor>
    <xdr:from>
      <xdr:col>17</xdr:col>
      <xdr:colOff>784857</xdr:colOff>
      <xdr:row>16</xdr:row>
      <xdr:rowOff>93307</xdr:rowOff>
    </xdr:from>
    <xdr:to>
      <xdr:col>19</xdr:col>
      <xdr:colOff>556382</xdr:colOff>
      <xdr:row>19</xdr:row>
      <xdr:rowOff>51404</xdr:rowOff>
    </xdr:to>
    <xdr:sp macro="" textlink="">
      <xdr:nvSpPr>
        <xdr:cNvPr id="11" name="ZoneTexte 10"/>
        <xdr:cNvSpPr txBox="1"/>
      </xdr:nvSpPr>
      <xdr:spPr>
        <a:xfrm>
          <a:off x="21655190" y="4834640"/>
          <a:ext cx="2417359" cy="63543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a:t>Taux de peroxyde</a:t>
          </a:r>
          <a:r>
            <a:rPr lang="fr-FR" sz="1200" b="1" baseline="0"/>
            <a:t> recommandé:  </a:t>
          </a:r>
          <a:r>
            <a:rPr lang="fr-FR" sz="1200" b="0" baseline="0"/>
            <a:t>30 mg/L</a:t>
          </a:r>
          <a:endParaRPr lang="fr-FR" sz="1200" b="0"/>
        </a:p>
      </xdr:txBody>
    </xdr:sp>
    <xdr:clientData/>
  </xdr:twoCellAnchor>
  <mc:AlternateContent xmlns:mc="http://schemas.openxmlformats.org/markup-compatibility/2006">
    <mc:Choice xmlns:a14="http://schemas.microsoft.com/office/drawing/2010/main" Requires="a14">
      <xdr:twoCellAnchor editAs="oneCell">
        <xdr:from>
          <xdr:col>15</xdr:col>
          <xdr:colOff>95250</xdr:colOff>
          <xdr:row>8</xdr:row>
          <xdr:rowOff>69850</xdr:rowOff>
        </xdr:from>
        <xdr:to>
          <xdr:col>15</xdr:col>
          <xdr:colOff>927100</xdr:colOff>
          <xdr:row>8</xdr:row>
          <xdr:rowOff>298450</xdr:rowOff>
        </xdr:to>
        <xdr:sp macro="" textlink="">
          <xdr:nvSpPr>
            <xdr:cNvPr id="16387" name="Check Box 3" hidden="1">
              <a:extLst>
                <a:ext uri="{63B3BB69-23CF-44E3-9099-C40C66FF867C}">
                  <a14:compatExt spid="_x0000_s163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xdr:colOff>
          <xdr:row>8</xdr:row>
          <xdr:rowOff>31750</xdr:rowOff>
        </xdr:from>
        <xdr:to>
          <xdr:col>16</xdr:col>
          <xdr:colOff>850900</xdr:colOff>
          <xdr:row>8</xdr:row>
          <xdr:rowOff>241300</xdr:rowOff>
        </xdr:to>
        <xdr:sp macro="" textlink="">
          <xdr:nvSpPr>
            <xdr:cNvPr id="16388" name="Check Box 4" hidden="1">
              <a:extLst>
                <a:ext uri="{63B3BB69-23CF-44E3-9099-C40C66FF867C}">
                  <a14:compatExt spid="_x0000_s163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107950</xdr:colOff>
          <xdr:row>8</xdr:row>
          <xdr:rowOff>260350</xdr:rowOff>
        </xdr:from>
        <xdr:to>
          <xdr:col>15</xdr:col>
          <xdr:colOff>946150</xdr:colOff>
          <xdr:row>9</xdr:row>
          <xdr:rowOff>184150</xdr:rowOff>
        </xdr:to>
        <xdr:sp macro="" textlink="">
          <xdr:nvSpPr>
            <xdr:cNvPr id="16389" name="Check Box 5" hidden="1">
              <a:extLst>
                <a:ext uri="{63B3BB69-23CF-44E3-9099-C40C66FF867C}">
                  <a14:compatExt spid="_x0000_s163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69850</xdr:colOff>
          <xdr:row>13</xdr:row>
          <xdr:rowOff>88900</xdr:rowOff>
        </xdr:from>
        <xdr:to>
          <xdr:col>15</xdr:col>
          <xdr:colOff>889000</xdr:colOff>
          <xdr:row>13</xdr:row>
          <xdr:rowOff>412750</xdr:rowOff>
        </xdr:to>
        <xdr:sp macro="" textlink="">
          <xdr:nvSpPr>
            <xdr:cNvPr id="16391" name="Check Box 7" hidden="1">
              <a:extLst>
                <a:ext uri="{63B3BB69-23CF-44E3-9099-C40C66FF867C}">
                  <a14:compatExt spid="_x0000_s163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1993900</xdr:colOff>
          <xdr:row>13</xdr:row>
          <xdr:rowOff>12700</xdr:rowOff>
        </xdr:from>
        <xdr:to>
          <xdr:col>16</xdr:col>
          <xdr:colOff>812800</xdr:colOff>
          <xdr:row>13</xdr:row>
          <xdr:rowOff>304800</xdr:rowOff>
        </xdr:to>
        <xdr:sp macro="" textlink="">
          <xdr:nvSpPr>
            <xdr:cNvPr id="16392" name="Check Box 8" hidden="1">
              <a:extLst>
                <a:ext uri="{63B3BB69-23CF-44E3-9099-C40C66FF867C}">
                  <a14:compatExt spid="_x0000_s163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50800</xdr:colOff>
          <xdr:row>14</xdr:row>
          <xdr:rowOff>146050</xdr:rowOff>
        </xdr:from>
        <xdr:to>
          <xdr:col>15</xdr:col>
          <xdr:colOff>876300</xdr:colOff>
          <xdr:row>14</xdr:row>
          <xdr:rowOff>450850</xdr:rowOff>
        </xdr:to>
        <xdr:sp macro="" textlink="">
          <xdr:nvSpPr>
            <xdr:cNvPr id="16393" name="Check Box 9" hidden="1">
              <a:extLst>
                <a:ext uri="{63B3BB69-23CF-44E3-9099-C40C66FF867C}">
                  <a14:compatExt spid="_x0000_s163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12700</xdr:colOff>
          <xdr:row>14</xdr:row>
          <xdr:rowOff>127000</xdr:rowOff>
        </xdr:from>
        <xdr:to>
          <xdr:col>16</xdr:col>
          <xdr:colOff>838200</xdr:colOff>
          <xdr:row>14</xdr:row>
          <xdr:rowOff>488950</xdr:rowOff>
        </xdr:to>
        <xdr:sp macro="" textlink="">
          <xdr:nvSpPr>
            <xdr:cNvPr id="16394" name="Check Box 10" hidden="1">
              <a:extLst>
                <a:ext uri="{63B3BB69-23CF-44E3-9099-C40C66FF867C}">
                  <a14:compatExt spid="_x0000_s163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69850</xdr:colOff>
          <xdr:row>16</xdr:row>
          <xdr:rowOff>19050</xdr:rowOff>
        </xdr:from>
        <xdr:to>
          <xdr:col>15</xdr:col>
          <xdr:colOff>1003300</xdr:colOff>
          <xdr:row>17</xdr:row>
          <xdr:rowOff>50800</xdr:rowOff>
        </xdr:to>
        <xdr:sp macro="" textlink="">
          <xdr:nvSpPr>
            <xdr:cNvPr id="16395" name="Check Box 11" hidden="1">
              <a:extLst>
                <a:ext uri="{63B3BB69-23CF-44E3-9099-C40C66FF867C}">
                  <a14:compatExt spid="_x0000_s163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69850</xdr:colOff>
          <xdr:row>16</xdr:row>
          <xdr:rowOff>19050</xdr:rowOff>
        </xdr:from>
        <xdr:to>
          <xdr:col>16</xdr:col>
          <xdr:colOff>1003300</xdr:colOff>
          <xdr:row>17</xdr:row>
          <xdr:rowOff>50800</xdr:rowOff>
        </xdr:to>
        <xdr:sp macro="" textlink="">
          <xdr:nvSpPr>
            <xdr:cNvPr id="16396" name="Check Box 12" hidden="1">
              <a:extLst>
                <a:ext uri="{63B3BB69-23CF-44E3-9099-C40C66FF867C}">
                  <a14:compatExt spid="_x0000_s163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69850</xdr:colOff>
          <xdr:row>17</xdr:row>
          <xdr:rowOff>19050</xdr:rowOff>
        </xdr:from>
        <xdr:to>
          <xdr:col>15</xdr:col>
          <xdr:colOff>1003300</xdr:colOff>
          <xdr:row>18</xdr:row>
          <xdr:rowOff>50800</xdr:rowOff>
        </xdr:to>
        <xdr:sp macro="" textlink="">
          <xdr:nvSpPr>
            <xdr:cNvPr id="16397" name="Check Box 13" hidden="1">
              <a:extLst>
                <a:ext uri="{63B3BB69-23CF-44E3-9099-C40C66FF867C}">
                  <a14:compatExt spid="_x0000_s163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50800</xdr:colOff>
          <xdr:row>20</xdr:row>
          <xdr:rowOff>133350</xdr:rowOff>
        </xdr:from>
        <xdr:to>
          <xdr:col>15</xdr:col>
          <xdr:colOff>1003300</xdr:colOff>
          <xdr:row>20</xdr:row>
          <xdr:rowOff>342900</xdr:rowOff>
        </xdr:to>
        <xdr:sp macro="" textlink="">
          <xdr:nvSpPr>
            <xdr:cNvPr id="16399" name="Check Box 15" hidden="1">
              <a:extLst>
                <a:ext uri="{63B3BB69-23CF-44E3-9099-C40C66FF867C}">
                  <a14:compatExt spid="_x0000_s163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38100</xdr:colOff>
          <xdr:row>20</xdr:row>
          <xdr:rowOff>133350</xdr:rowOff>
        </xdr:from>
        <xdr:to>
          <xdr:col>16</xdr:col>
          <xdr:colOff>1003300</xdr:colOff>
          <xdr:row>20</xdr:row>
          <xdr:rowOff>342900</xdr:rowOff>
        </xdr:to>
        <xdr:sp macro="" textlink="">
          <xdr:nvSpPr>
            <xdr:cNvPr id="16400" name="Check Box 16" hidden="1">
              <a:extLst>
                <a:ext uri="{63B3BB69-23CF-44E3-9099-C40C66FF867C}">
                  <a14:compatExt spid="_x0000_s16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69850</xdr:colOff>
          <xdr:row>21</xdr:row>
          <xdr:rowOff>146050</xdr:rowOff>
        </xdr:from>
        <xdr:to>
          <xdr:col>15</xdr:col>
          <xdr:colOff>1003300</xdr:colOff>
          <xdr:row>21</xdr:row>
          <xdr:rowOff>381000</xdr:rowOff>
        </xdr:to>
        <xdr:sp macro="" textlink="">
          <xdr:nvSpPr>
            <xdr:cNvPr id="16401" name="Check Box 17" hidden="1">
              <a:extLst>
                <a:ext uri="{63B3BB69-23CF-44E3-9099-C40C66FF867C}">
                  <a14:compatExt spid="_x0000_s164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88900</xdr:colOff>
          <xdr:row>21</xdr:row>
          <xdr:rowOff>152400</xdr:rowOff>
        </xdr:from>
        <xdr:to>
          <xdr:col>16</xdr:col>
          <xdr:colOff>1028700</xdr:colOff>
          <xdr:row>21</xdr:row>
          <xdr:rowOff>374650</xdr:rowOff>
        </xdr:to>
        <xdr:sp macro="" textlink="">
          <xdr:nvSpPr>
            <xdr:cNvPr id="16402" name="Check Box 18" hidden="1">
              <a:extLst>
                <a:ext uri="{63B3BB69-23CF-44E3-9099-C40C66FF867C}">
                  <a14:compatExt spid="_x0000_s164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107950</xdr:colOff>
          <xdr:row>23</xdr:row>
          <xdr:rowOff>190500</xdr:rowOff>
        </xdr:from>
        <xdr:to>
          <xdr:col>15</xdr:col>
          <xdr:colOff>1060450</xdr:colOff>
          <xdr:row>24</xdr:row>
          <xdr:rowOff>12700</xdr:rowOff>
        </xdr:to>
        <xdr:sp macro="" textlink="">
          <xdr:nvSpPr>
            <xdr:cNvPr id="16404" name="Check Box 20" hidden="1">
              <a:extLst>
                <a:ext uri="{63B3BB69-23CF-44E3-9099-C40C66FF867C}">
                  <a14:compatExt spid="_x0000_s164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95250</xdr:colOff>
          <xdr:row>23</xdr:row>
          <xdr:rowOff>317500</xdr:rowOff>
        </xdr:from>
        <xdr:to>
          <xdr:col>15</xdr:col>
          <xdr:colOff>1041400</xdr:colOff>
          <xdr:row>25</xdr:row>
          <xdr:rowOff>50800</xdr:rowOff>
        </xdr:to>
        <xdr:sp macro="" textlink="">
          <xdr:nvSpPr>
            <xdr:cNvPr id="16405" name="Check Box 21" hidden="1">
              <a:extLst>
                <a:ext uri="{63B3BB69-23CF-44E3-9099-C40C66FF867C}">
                  <a14:compatExt spid="_x0000_s164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69850</xdr:colOff>
          <xdr:row>27</xdr:row>
          <xdr:rowOff>127000</xdr:rowOff>
        </xdr:from>
        <xdr:to>
          <xdr:col>15</xdr:col>
          <xdr:colOff>1003300</xdr:colOff>
          <xdr:row>27</xdr:row>
          <xdr:rowOff>336550</xdr:rowOff>
        </xdr:to>
        <xdr:sp macro="" textlink="">
          <xdr:nvSpPr>
            <xdr:cNvPr id="16406" name="Check Box 22" hidden="1">
              <a:extLst>
                <a:ext uri="{63B3BB69-23CF-44E3-9099-C40C66FF867C}">
                  <a14:compatExt spid="_x0000_s164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31750</xdr:colOff>
          <xdr:row>27</xdr:row>
          <xdr:rowOff>127000</xdr:rowOff>
        </xdr:from>
        <xdr:to>
          <xdr:col>16</xdr:col>
          <xdr:colOff>984250</xdr:colOff>
          <xdr:row>27</xdr:row>
          <xdr:rowOff>336550</xdr:rowOff>
        </xdr:to>
        <xdr:sp macro="" textlink="">
          <xdr:nvSpPr>
            <xdr:cNvPr id="16407" name="Check Box 23" hidden="1">
              <a:extLst>
                <a:ext uri="{63B3BB69-23CF-44E3-9099-C40C66FF867C}">
                  <a14:compatExt spid="_x0000_s164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50800</xdr:colOff>
          <xdr:row>28</xdr:row>
          <xdr:rowOff>190500</xdr:rowOff>
        </xdr:from>
        <xdr:to>
          <xdr:col>15</xdr:col>
          <xdr:colOff>1003300</xdr:colOff>
          <xdr:row>28</xdr:row>
          <xdr:rowOff>412750</xdr:rowOff>
        </xdr:to>
        <xdr:sp macro="" textlink="">
          <xdr:nvSpPr>
            <xdr:cNvPr id="16408" name="Check Box 24" hidden="1">
              <a:extLst>
                <a:ext uri="{63B3BB69-23CF-44E3-9099-C40C66FF867C}">
                  <a14:compatExt spid="_x0000_s164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12700</xdr:colOff>
          <xdr:row>28</xdr:row>
          <xdr:rowOff>228600</xdr:rowOff>
        </xdr:from>
        <xdr:to>
          <xdr:col>16</xdr:col>
          <xdr:colOff>965200</xdr:colOff>
          <xdr:row>28</xdr:row>
          <xdr:rowOff>457200</xdr:rowOff>
        </xdr:to>
        <xdr:sp macro="" textlink="">
          <xdr:nvSpPr>
            <xdr:cNvPr id="16409" name="Check Box 25" hidden="1">
              <a:extLst>
                <a:ext uri="{63B3BB69-23CF-44E3-9099-C40C66FF867C}">
                  <a14:compatExt spid="_x0000_s164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88900</xdr:colOff>
          <xdr:row>23</xdr:row>
          <xdr:rowOff>190500</xdr:rowOff>
        </xdr:from>
        <xdr:to>
          <xdr:col>16</xdr:col>
          <xdr:colOff>1028700</xdr:colOff>
          <xdr:row>23</xdr:row>
          <xdr:rowOff>419100</xdr:rowOff>
        </xdr:to>
        <xdr:sp macro="" textlink="">
          <xdr:nvSpPr>
            <xdr:cNvPr id="16410" name="Check Box 26" hidden="1">
              <a:extLst>
                <a:ext uri="{63B3BB69-23CF-44E3-9099-C40C66FF867C}">
                  <a14:compatExt spid="_x0000_s164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95250</xdr:colOff>
          <xdr:row>7</xdr:row>
          <xdr:rowOff>50800</xdr:rowOff>
        </xdr:from>
        <xdr:to>
          <xdr:col>6</xdr:col>
          <xdr:colOff>1041400</xdr:colOff>
          <xdr:row>7</xdr:row>
          <xdr:rowOff>266700</xdr:rowOff>
        </xdr:to>
        <xdr:sp macro="" textlink="">
          <xdr:nvSpPr>
            <xdr:cNvPr id="16411" name="Check Box 27" hidden="1">
              <a:extLst>
                <a:ext uri="{63B3BB69-23CF-44E3-9099-C40C66FF867C}">
                  <a14:compatExt spid="_x0000_s164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76200</xdr:colOff>
          <xdr:row>7</xdr:row>
          <xdr:rowOff>50800</xdr:rowOff>
        </xdr:from>
        <xdr:to>
          <xdr:col>7</xdr:col>
          <xdr:colOff>1022350</xdr:colOff>
          <xdr:row>7</xdr:row>
          <xdr:rowOff>266700</xdr:rowOff>
        </xdr:to>
        <xdr:sp macro="" textlink="">
          <xdr:nvSpPr>
            <xdr:cNvPr id="16412" name="Check Box 28" hidden="1">
              <a:extLst>
                <a:ext uri="{63B3BB69-23CF-44E3-9099-C40C66FF867C}">
                  <a14:compatExt spid="_x0000_s164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31750</xdr:colOff>
          <xdr:row>7</xdr:row>
          <xdr:rowOff>50800</xdr:rowOff>
        </xdr:from>
        <xdr:to>
          <xdr:col>8</xdr:col>
          <xdr:colOff>984250</xdr:colOff>
          <xdr:row>7</xdr:row>
          <xdr:rowOff>266700</xdr:rowOff>
        </xdr:to>
        <xdr:sp macro="" textlink="">
          <xdr:nvSpPr>
            <xdr:cNvPr id="16413" name="Check Box 29" hidden="1">
              <a:extLst>
                <a:ext uri="{63B3BB69-23CF-44E3-9099-C40C66FF867C}">
                  <a14:compatExt spid="_x0000_s164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76200</xdr:colOff>
          <xdr:row>7</xdr:row>
          <xdr:rowOff>50800</xdr:rowOff>
        </xdr:from>
        <xdr:to>
          <xdr:col>9</xdr:col>
          <xdr:colOff>1022350</xdr:colOff>
          <xdr:row>7</xdr:row>
          <xdr:rowOff>266700</xdr:rowOff>
        </xdr:to>
        <xdr:sp macro="" textlink="">
          <xdr:nvSpPr>
            <xdr:cNvPr id="16414" name="Check Box 30" hidden="1">
              <a:extLst>
                <a:ext uri="{63B3BB69-23CF-44E3-9099-C40C66FF867C}">
                  <a14:compatExt spid="_x0000_s164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76200</xdr:colOff>
          <xdr:row>8</xdr:row>
          <xdr:rowOff>12700</xdr:rowOff>
        </xdr:from>
        <xdr:to>
          <xdr:col>6</xdr:col>
          <xdr:colOff>1022350</xdr:colOff>
          <xdr:row>8</xdr:row>
          <xdr:rowOff>241300</xdr:rowOff>
        </xdr:to>
        <xdr:sp macro="" textlink="">
          <xdr:nvSpPr>
            <xdr:cNvPr id="16415" name="Check Box 31" hidden="1">
              <a:extLst>
                <a:ext uri="{63B3BB69-23CF-44E3-9099-C40C66FF867C}">
                  <a14:compatExt spid="_x0000_s164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76200</xdr:colOff>
          <xdr:row>8</xdr:row>
          <xdr:rowOff>12700</xdr:rowOff>
        </xdr:from>
        <xdr:to>
          <xdr:col>7</xdr:col>
          <xdr:colOff>1022350</xdr:colOff>
          <xdr:row>8</xdr:row>
          <xdr:rowOff>228600</xdr:rowOff>
        </xdr:to>
        <xdr:sp macro="" textlink="">
          <xdr:nvSpPr>
            <xdr:cNvPr id="16416" name="Check Box 32" hidden="1">
              <a:extLst>
                <a:ext uri="{63B3BB69-23CF-44E3-9099-C40C66FF867C}">
                  <a14:compatExt spid="_x0000_s164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50800</xdr:colOff>
          <xdr:row>8</xdr:row>
          <xdr:rowOff>12700</xdr:rowOff>
        </xdr:from>
        <xdr:to>
          <xdr:col>8</xdr:col>
          <xdr:colOff>990600</xdr:colOff>
          <xdr:row>8</xdr:row>
          <xdr:rowOff>241300</xdr:rowOff>
        </xdr:to>
        <xdr:sp macro="" textlink="">
          <xdr:nvSpPr>
            <xdr:cNvPr id="16417" name="Check Box 33" hidden="1">
              <a:extLst>
                <a:ext uri="{63B3BB69-23CF-44E3-9099-C40C66FF867C}">
                  <a14:compatExt spid="_x0000_s164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42334</xdr:colOff>
      <xdr:row>1</xdr:row>
      <xdr:rowOff>84667</xdr:rowOff>
    </xdr:from>
    <xdr:to>
      <xdr:col>22</xdr:col>
      <xdr:colOff>21166</xdr:colOff>
      <xdr:row>4</xdr:row>
      <xdr:rowOff>111125</xdr:rowOff>
    </xdr:to>
    <xdr:sp macro="" textlink="">
      <xdr:nvSpPr>
        <xdr:cNvPr id="52" name="Rectangle 51"/>
        <xdr:cNvSpPr/>
      </xdr:nvSpPr>
      <xdr:spPr>
        <a:xfrm>
          <a:off x="1270001" y="264584"/>
          <a:ext cx="24553332" cy="566208"/>
        </a:xfrm>
        <a:prstGeom prst="rect">
          <a:avLst/>
        </a:prstGeom>
        <a:solidFill>
          <a:srgbClr val="70AD47">
            <a:lumMod val="20000"/>
            <a:lumOff val="80000"/>
          </a:srgbClr>
        </a:solidFill>
        <a:ln w="12700" cap="flat" cmpd="sng" algn="ctr">
          <a:solidFill>
            <a:srgbClr val="70AD47">
              <a:shade val="50000"/>
            </a:srgbClr>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2400" b="1" i="0" u="none" strike="noStrike" kern="0" cap="none" spc="0" normalizeH="0" baseline="0" noProof="0">
              <a:ln>
                <a:noFill/>
              </a:ln>
              <a:solidFill>
                <a:srgbClr val="70AD47">
                  <a:lumMod val="50000"/>
                </a:srgbClr>
              </a:solidFill>
              <a:effectLst/>
              <a:uLnTx/>
              <a:uFillTx/>
              <a:latin typeface="Calibri" panose="020F0502020204030204"/>
              <a:ea typeface="+mn-ea"/>
              <a:cs typeface="+mn-cs"/>
            </a:rPr>
            <a:t>DIAGNOSTIC BACTERIOLOGIQUE DE L'EAU</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9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oneCellAnchor>
    <xdr:from>
      <xdr:col>19</xdr:col>
      <xdr:colOff>517205</xdr:colOff>
      <xdr:row>1</xdr:row>
      <xdr:rowOff>100018</xdr:rowOff>
    </xdr:from>
    <xdr:ext cx="397971" cy="534982"/>
    <xdr:pic>
      <xdr:nvPicPr>
        <xdr:cNvPr id="53" name="Image 52"/>
        <xdr:cNvPicPr>
          <a:picLocks noChangeAspect="1"/>
        </xdr:cNvPicPr>
      </xdr:nvPicPr>
      <xdr:blipFill>
        <a:blip xmlns:r="http://schemas.openxmlformats.org/officeDocument/2006/relationships" r:embed="rId5" cstate="email">
          <a:extLst>
            <a:ext uri="{28A0092B-C50C-407E-A947-70E740481C1C}">
              <a14:useLocalDpi xmlns:a14="http://schemas.microsoft.com/office/drawing/2010/main"/>
            </a:ext>
          </a:extLst>
        </a:blip>
        <a:stretch>
          <a:fillRect/>
        </a:stretch>
      </xdr:blipFill>
      <xdr:spPr>
        <a:xfrm>
          <a:off x="22996205" y="100018"/>
          <a:ext cx="397971" cy="534982"/>
        </a:xfrm>
        <a:prstGeom prst="rect">
          <a:avLst/>
        </a:prstGeom>
      </xdr:spPr>
    </xdr:pic>
    <xdr:clientData/>
  </xdr:oneCellAnchor>
  <xdr:twoCellAnchor>
    <xdr:from>
      <xdr:col>3</xdr:col>
      <xdr:colOff>935213</xdr:colOff>
      <xdr:row>18</xdr:row>
      <xdr:rowOff>105835</xdr:rowOff>
    </xdr:from>
    <xdr:to>
      <xdr:col>7</xdr:col>
      <xdr:colOff>936625</xdr:colOff>
      <xdr:row>20</xdr:row>
      <xdr:rowOff>492125</xdr:rowOff>
    </xdr:to>
    <xdr:sp macro="" textlink="">
      <xdr:nvSpPr>
        <xdr:cNvPr id="56" name="ZoneTexte 55"/>
        <xdr:cNvSpPr txBox="1"/>
      </xdr:nvSpPr>
      <xdr:spPr>
        <a:xfrm>
          <a:off x="2316338" y="5201710"/>
          <a:ext cx="4541662" cy="105304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fr-FR" sz="1200" b="1"/>
            <a:t>Si les paramètres bactériologiques sont hors  normes, cela peut engendrer des troubles</a:t>
          </a:r>
          <a:r>
            <a:rPr lang="fr-FR" sz="1200" b="1" baseline="0"/>
            <a:t> (</a:t>
          </a:r>
          <a:r>
            <a:rPr lang="fr-FR" sz="1200" b="1"/>
            <a:t> digestion, croissance, …). </a:t>
          </a:r>
        </a:p>
        <a:p>
          <a:r>
            <a:rPr lang="fr-FR" sz="1200" b="1"/>
            <a:t>De plus, si la Flore totale est trop élevée, cela traduit généralement un développement avancé de biofilm dans les canalisations. </a:t>
          </a:r>
        </a:p>
      </xdr:txBody>
    </xdr:sp>
    <xdr:clientData/>
  </xdr:twoCellAnchor>
  <xdr:oneCellAnchor>
    <xdr:from>
      <xdr:col>17</xdr:col>
      <xdr:colOff>31750</xdr:colOff>
      <xdr:row>24</xdr:row>
      <xdr:rowOff>16630</xdr:rowOff>
    </xdr:from>
    <xdr:ext cx="676858" cy="488453"/>
    <xdr:pic>
      <xdr:nvPicPr>
        <xdr:cNvPr id="58" name="Image 57">
          <a:hlinkClick xmlns:r="http://schemas.openxmlformats.org/officeDocument/2006/relationships" r:id="rId2"/>
        </xdr:cNvPr>
        <xdr:cNvPicPr>
          <a:picLocks noChangeAspect="1"/>
        </xdr:cNvPicPr>
      </xdr:nvPicPr>
      <xdr:blipFill>
        <a:blip xmlns:r="http://schemas.openxmlformats.org/officeDocument/2006/relationships" r:embed="rId6" cstate="email">
          <a:duotone>
            <a:schemeClr val="accent6">
              <a:shade val="45000"/>
              <a:satMod val="135000"/>
            </a:schemeClr>
            <a:prstClr val="white"/>
          </a:duotone>
          <a:extLst>
            <a:ext uri="{28A0092B-C50C-407E-A947-70E740481C1C}">
              <a14:useLocalDpi xmlns:a14="http://schemas.microsoft.com/office/drawing/2010/main"/>
            </a:ext>
          </a:extLst>
        </a:blip>
        <a:stretch>
          <a:fillRect/>
        </a:stretch>
      </xdr:blipFill>
      <xdr:spPr>
        <a:xfrm>
          <a:off x="20902083" y="7678963"/>
          <a:ext cx="676858" cy="488453"/>
        </a:xfrm>
        <a:prstGeom prst="rect">
          <a:avLst/>
        </a:prstGeom>
      </xdr:spPr>
    </xdr:pic>
    <xdr:clientData/>
  </xdr:oneCellAnchor>
  <xdr:twoCellAnchor>
    <xdr:from>
      <xdr:col>17</xdr:col>
      <xdr:colOff>857627</xdr:colOff>
      <xdr:row>24</xdr:row>
      <xdr:rowOff>5287</xdr:rowOff>
    </xdr:from>
    <xdr:to>
      <xdr:col>20</xdr:col>
      <xdr:colOff>514047</xdr:colOff>
      <xdr:row>26</xdr:row>
      <xdr:rowOff>306914</xdr:rowOff>
    </xdr:to>
    <xdr:sp macro="" textlink="">
      <xdr:nvSpPr>
        <xdr:cNvPr id="60" name="ZoneTexte 59"/>
        <xdr:cNvSpPr txBox="1"/>
      </xdr:nvSpPr>
      <xdr:spPr>
        <a:xfrm>
          <a:off x="21727960" y="7667620"/>
          <a:ext cx="3064254" cy="105304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a:t>Taux de POR (potentiel rédox) recommandé : </a:t>
          </a:r>
          <a:r>
            <a:rPr lang="fr-FR" sz="1200" b="0"/>
            <a:t>650-750</a:t>
          </a:r>
          <a:r>
            <a:rPr lang="fr-FR" sz="1200" b="0" baseline="0"/>
            <a:t> mV</a:t>
          </a:r>
        </a:p>
        <a:p>
          <a:endParaRPr lang="fr-FR" sz="1050" b="0"/>
        </a:p>
      </xdr:txBody>
    </xdr:sp>
    <xdr:clientData/>
  </xdr:twoCellAnchor>
  <xdr:oneCellAnchor>
    <xdr:from>
      <xdr:col>8</xdr:col>
      <xdr:colOff>840621</xdr:colOff>
      <xdr:row>19</xdr:row>
      <xdr:rowOff>82020</xdr:rowOff>
    </xdr:from>
    <xdr:ext cx="637088" cy="456397"/>
    <xdr:pic>
      <xdr:nvPicPr>
        <xdr:cNvPr id="62" name="Image 61"/>
        <xdr:cNvPicPr>
          <a:picLocks noChangeAspect="1"/>
        </xdr:cNvPicPr>
      </xdr:nvPicPr>
      <xdr:blipFill>
        <a:blip xmlns:r="http://schemas.openxmlformats.org/officeDocument/2006/relationships" r:embed="rId7" cstate="email">
          <a:extLst>
            <a:ext uri="{28A0092B-C50C-407E-A947-70E740481C1C}">
              <a14:useLocalDpi xmlns:a14="http://schemas.microsoft.com/office/drawing/2010/main"/>
            </a:ext>
          </a:extLst>
        </a:blip>
        <a:stretch>
          <a:fillRect/>
        </a:stretch>
      </xdr:blipFill>
      <xdr:spPr>
        <a:xfrm>
          <a:off x="8381246" y="5368395"/>
          <a:ext cx="637088" cy="456397"/>
        </a:xfrm>
        <a:prstGeom prst="rect">
          <a:avLst/>
        </a:prstGeom>
      </xdr:spPr>
    </xdr:pic>
    <xdr:clientData/>
  </xdr:oneCellAnchor>
  <xdr:twoCellAnchor>
    <xdr:from>
      <xdr:col>2</xdr:col>
      <xdr:colOff>15121</xdr:colOff>
      <xdr:row>5</xdr:row>
      <xdr:rowOff>0</xdr:rowOff>
    </xdr:from>
    <xdr:to>
      <xdr:col>22</xdr:col>
      <xdr:colOff>52916</xdr:colOff>
      <xdr:row>33</xdr:row>
      <xdr:rowOff>79374</xdr:rowOff>
    </xdr:to>
    <xdr:sp macro="" textlink="">
      <xdr:nvSpPr>
        <xdr:cNvPr id="63" name="Rectangle 62"/>
        <xdr:cNvSpPr/>
      </xdr:nvSpPr>
      <xdr:spPr>
        <a:xfrm>
          <a:off x="1242788" y="899583"/>
          <a:ext cx="24612295" cy="10165291"/>
        </a:xfrm>
        <a:prstGeom prst="rect">
          <a:avLst/>
        </a:prstGeom>
        <a:noFill/>
        <a:ln w="57150"/>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fr-FR" sz="1100"/>
        </a:p>
      </xdr:txBody>
    </xdr:sp>
    <xdr:clientData/>
  </xdr:twoCellAnchor>
  <xdr:twoCellAnchor>
    <xdr:from>
      <xdr:col>8</xdr:col>
      <xdr:colOff>1548644</xdr:colOff>
      <xdr:row>18</xdr:row>
      <xdr:rowOff>134561</xdr:rowOff>
    </xdr:from>
    <xdr:to>
      <xdr:col>11</xdr:col>
      <xdr:colOff>518584</xdr:colOff>
      <xdr:row>23</xdr:row>
      <xdr:rowOff>42334</xdr:rowOff>
    </xdr:to>
    <xdr:sp macro="" textlink="">
      <xdr:nvSpPr>
        <xdr:cNvPr id="3" name="ZoneTexte 2"/>
        <xdr:cNvSpPr txBox="1"/>
      </xdr:nvSpPr>
      <xdr:spPr>
        <a:xfrm>
          <a:off x="9083977" y="5352144"/>
          <a:ext cx="3954690" cy="191860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b="1"/>
            <a:t>Les prélèvements pour analyses bactériologiques doivent se réaliser en bout de ligne pour connaître la qualité de l'eau bue par les animaux. La notation s'effectue uniquement pour les résultats indiqués en bout de ligne. Si analyse au SAS : 0 points. </a:t>
          </a:r>
        </a:p>
      </xdr:txBody>
    </xdr:sp>
    <xdr:clientData/>
  </xdr:twoCellAnchor>
  <xdr:twoCellAnchor>
    <xdr:from>
      <xdr:col>17</xdr:col>
      <xdr:colOff>1111251</xdr:colOff>
      <xdr:row>6</xdr:row>
      <xdr:rowOff>10583</xdr:rowOff>
    </xdr:from>
    <xdr:to>
      <xdr:col>21</xdr:col>
      <xdr:colOff>486833</xdr:colOff>
      <xdr:row>11</xdr:row>
      <xdr:rowOff>139700</xdr:rowOff>
    </xdr:to>
    <xdr:sp macro="" textlink="">
      <xdr:nvSpPr>
        <xdr:cNvPr id="48" name="ZoneTexte 47"/>
        <xdr:cNvSpPr txBox="1"/>
      </xdr:nvSpPr>
      <xdr:spPr>
        <a:xfrm>
          <a:off x="22028151" y="1153583"/>
          <a:ext cx="3553882" cy="147531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b="1"/>
            <a:t>Tous les points sont attribués si la</a:t>
          </a:r>
          <a:r>
            <a:rPr lang="fr-FR" sz="1400" b="1" baseline="0"/>
            <a:t> désinfection engendre des valeurs entrant dans les recommandations. </a:t>
          </a:r>
        </a:p>
        <a:p>
          <a:r>
            <a:rPr lang="fr-FR" sz="1400" b="1" baseline="0"/>
            <a:t>En revanche, même si les valeurs sont bonnes, s'il n'y a pas de désinfection mise en place, aucun point n'est attribué. </a:t>
          </a:r>
        </a:p>
        <a:p>
          <a:endParaRPr lang="fr-FR" sz="1400" b="1"/>
        </a:p>
      </xdr:txBody>
    </xdr:sp>
    <xdr:clientData/>
  </xdr:twoCellAnchor>
  <xdr:oneCellAnchor>
    <xdr:from>
      <xdr:col>17</xdr:col>
      <xdr:colOff>137582</xdr:colOff>
      <xdr:row>7</xdr:row>
      <xdr:rowOff>146051</xdr:rowOff>
    </xdr:from>
    <xdr:ext cx="1004589" cy="719667"/>
    <xdr:pic>
      <xdr:nvPicPr>
        <xdr:cNvPr id="49" name="Image 48"/>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a:ext>
          </a:extLst>
        </a:blip>
        <a:stretch>
          <a:fillRect/>
        </a:stretch>
      </xdr:blipFill>
      <xdr:spPr>
        <a:xfrm>
          <a:off x="21054482" y="1568451"/>
          <a:ext cx="1004589" cy="719667"/>
        </a:xfrm>
        <a:prstGeom prst="rect">
          <a:avLst/>
        </a:prstGeom>
      </xdr:spPr>
    </xdr:pic>
    <xdr:clientData/>
  </xdr:oneCellAnchor>
</xdr:wsDr>
</file>

<file path=xl/drawings/drawing9.xml><?xml version="1.0" encoding="utf-8"?>
<xdr:wsDr xmlns:xdr="http://schemas.openxmlformats.org/drawingml/2006/spreadsheetDrawing" xmlns:a="http://schemas.openxmlformats.org/drawingml/2006/main">
  <xdr:twoCellAnchor>
    <xdr:from>
      <xdr:col>3</xdr:col>
      <xdr:colOff>169333</xdr:colOff>
      <xdr:row>6</xdr:row>
      <xdr:rowOff>1</xdr:rowOff>
    </xdr:from>
    <xdr:to>
      <xdr:col>10</xdr:col>
      <xdr:colOff>124883</xdr:colOff>
      <xdr:row>35</xdr:row>
      <xdr:rowOff>52916</xdr:rowOff>
    </xdr:to>
    <xdr:sp macro="" textlink="">
      <xdr:nvSpPr>
        <xdr:cNvPr id="3" name="Rectangle 2"/>
        <xdr:cNvSpPr/>
      </xdr:nvSpPr>
      <xdr:spPr>
        <a:xfrm>
          <a:off x="698500" y="1079501"/>
          <a:ext cx="11703050" cy="6836832"/>
        </a:xfrm>
        <a:prstGeom prst="rect">
          <a:avLst/>
        </a:prstGeom>
        <a:noFill/>
        <a:ln w="57150">
          <a:solidFill>
            <a:schemeClr val="accent1">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xdr:col>
      <xdr:colOff>171450</xdr:colOff>
      <xdr:row>2</xdr:row>
      <xdr:rowOff>139700</xdr:rowOff>
    </xdr:from>
    <xdr:to>
      <xdr:col>10</xdr:col>
      <xdr:colOff>133350</xdr:colOff>
      <xdr:row>5</xdr:row>
      <xdr:rowOff>105660</xdr:rowOff>
    </xdr:to>
    <xdr:sp macro="" textlink="">
      <xdr:nvSpPr>
        <xdr:cNvPr id="4" name="Rectangle 3"/>
        <xdr:cNvSpPr/>
      </xdr:nvSpPr>
      <xdr:spPr>
        <a:xfrm>
          <a:off x="2457450" y="508000"/>
          <a:ext cx="6057900" cy="518410"/>
        </a:xfrm>
        <a:prstGeom prst="rect">
          <a:avLst/>
        </a:prstGeom>
        <a:solidFill>
          <a:schemeClr val="accent1">
            <a:lumMod val="75000"/>
          </a:schemeClr>
        </a:solidFill>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2800" b="1">
              <a:solidFill>
                <a:schemeClr val="bg1"/>
              </a:solidFill>
            </a:rPr>
            <a:t>ENTRETIEN</a:t>
          </a:r>
          <a:r>
            <a:rPr lang="fr-FR" sz="2800" b="1" baseline="0">
              <a:solidFill>
                <a:schemeClr val="bg1"/>
              </a:solidFill>
            </a:rPr>
            <a:t> AU VIDE SANITAIRE </a:t>
          </a:r>
        </a:p>
        <a:p>
          <a:pPr algn="l"/>
          <a:endParaRPr lang="fr-FR" sz="900">
            <a:solidFill>
              <a:schemeClr val="bg1"/>
            </a:solidFill>
          </a:endParaRPr>
        </a:p>
      </xdr:txBody>
    </xdr:sp>
    <xdr:clientData/>
  </xdr:twoCellAnchor>
  <xdr:twoCellAnchor>
    <xdr:from>
      <xdr:col>4</xdr:col>
      <xdr:colOff>31750</xdr:colOff>
      <xdr:row>2</xdr:row>
      <xdr:rowOff>107950</xdr:rowOff>
    </xdr:from>
    <xdr:to>
      <xdr:col>4</xdr:col>
      <xdr:colOff>660400</xdr:colOff>
      <xdr:row>5</xdr:row>
      <xdr:rowOff>86610</xdr:rowOff>
    </xdr:to>
    <xdr:sp macro="" textlink="">
      <xdr:nvSpPr>
        <xdr:cNvPr id="5" name="Ellipse 4">
          <a:extLst>
            <a:ext uri="{FF2B5EF4-FFF2-40B4-BE49-F238E27FC236}">
              <a16:creationId xmlns:a16="http://schemas.microsoft.com/office/drawing/2014/main" id="{00000000-0008-0000-0600-00000B000000}"/>
            </a:ext>
          </a:extLst>
        </xdr:cNvPr>
        <xdr:cNvSpPr/>
      </xdr:nvSpPr>
      <xdr:spPr>
        <a:xfrm>
          <a:off x="3079750" y="476250"/>
          <a:ext cx="628650" cy="531110"/>
        </a:xfrm>
        <a:prstGeom prst="ellipse">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fr-FR" sz="1100"/>
        </a:p>
      </xdr:txBody>
    </xdr:sp>
    <xdr:clientData/>
  </xdr:twoCellAnchor>
  <xdr:oneCellAnchor>
    <xdr:from>
      <xdr:col>4</xdr:col>
      <xdr:colOff>188885</xdr:colOff>
      <xdr:row>3</xdr:row>
      <xdr:rowOff>3565</xdr:rowOff>
    </xdr:from>
    <xdr:ext cx="343076" cy="324531"/>
    <xdr:pic>
      <xdr:nvPicPr>
        <xdr:cNvPr id="6" name="Image 5">
          <a:extLst>
            <a:ext uri="{FF2B5EF4-FFF2-40B4-BE49-F238E27FC236}">
              <a16:creationId xmlns:a16="http://schemas.microsoft.com/office/drawing/2014/main" id="{00000000-0008-0000-0600-00000C000000}"/>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tretch>
          <a:fillRect/>
        </a:stretch>
      </xdr:blipFill>
      <xdr:spPr>
        <a:xfrm rot="20353192">
          <a:off x="3236885" y="556015"/>
          <a:ext cx="343076" cy="324531"/>
        </a:xfrm>
        <a:prstGeom prst="rect">
          <a:avLst/>
        </a:prstGeom>
      </xdr:spPr>
    </xdr:pic>
    <xdr:clientData/>
  </xdr:oneCellAnchor>
  <mc:AlternateContent xmlns:mc="http://schemas.openxmlformats.org/markup-compatibility/2006">
    <mc:Choice xmlns:a14="http://schemas.microsoft.com/office/drawing/2010/main" Requires="a14">
      <xdr:twoCellAnchor editAs="oneCell">
        <xdr:from>
          <xdr:col>8</xdr:col>
          <xdr:colOff>228600</xdr:colOff>
          <xdr:row>8</xdr:row>
          <xdr:rowOff>12700</xdr:rowOff>
        </xdr:from>
        <xdr:to>
          <xdr:col>8</xdr:col>
          <xdr:colOff>2019300</xdr:colOff>
          <xdr:row>9</xdr:row>
          <xdr:rowOff>19050</xdr:rowOff>
        </xdr:to>
        <xdr:sp macro="" textlink="">
          <xdr:nvSpPr>
            <xdr:cNvPr id="10241" name="Check Box 1" hidden="1">
              <a:extLst>
                <a:ext uri="{63B3BB69-23CF-44E3-9099-C40C66FF867C}">
                  <a14:compatExt spid="_x0000_s102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1905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241300</xdr:colOff>
          <xdr:row>8</xdr:row>
          <xdr:rowOff>38100</xdr:rowOff>
        </xdr:from>
        <xdr:to>
          <xdr:col>9</xdr:col>
          <xdr:colOff>1079500</xdr:colOff>
          <xdr:row>8</xdr:row>
          <xdr:rowOff>260350</xdr:rowOff>
        </xdr:to>
        <xdr:sp macro="" textlink="">
          <xdr:nvSpPr>
            <xdr:cNvPr id="10242" name="Check Box 2" hidden="1">
              <a:extLst>
                <a:ext uri="{63B3BB69-23CF-44E3-9099-C40C66FF867C}">
                  <a14:compatExt spid="_x0000_s102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241300</xdr:colOff>
          <xdr:row>9</xdr:row>
          <xdr:rowOff>38100</xdr:rowOff>
        </xdr:from>
        <xdr:to>
          <xdr:col>8</xdr:col>
          <xdr:colOff>1079500</xdr:colOff>
          <xdr:row>9</xdr:row>
          <xdr:rowOff>260350</xdr:rowOff>
        </xdr:to>
        <xdr:sp macro="" textlink="">
          <xdr:nvSpPr>
            <xdr:cNvPr id="10243" name="Check Box 3" hidden="1">
              <a:extLst>
                <a:ext uri="{63B3BB69-23CF-44E3-9099-C40C66FF867C}">
                  <a14:compatExt spid="_x0000_s102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241300</xdr:colOff>
          <xdr:row>9</xdr:row>
          <xdr:rowOff>38100</xdr:rowOff>
        </xdr:from>
        <xdr:to>
          <xdr:col>9</xdr:col>
          <xdr:colOff>1079500</xdr:colOff>
          <xdr:row>9</xdr:row>
          <xdr:rowOff>260350</xdr:rowOff>
        </xdr:to>
        <xdr:sp macro="" textlink="">
          <xdr:nvSpPr>
            <xdr:cNvPr id="10244" name="Check Box 4" hidden="1">
              <a:extLst>
                <a:ext uri="{63B3BB69-23CF-44E3-9099-C40C66FF867C}">
                  <a14:compatExt spid="_x0000_s102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260350</xdr:colOff>
          <xdr:row>11</xdr:row>
          <xdr:rowOff>31750</xdr:rowOff>
        </xdr:from>
        <xdr:to>
          <xdr:col>8</xdr:col>
          <xdr:colOff>1085850</xdr:colOff>
          <xdr:row>12</xdr:row>
          <xdr:rowOff>0</xdr:rowOff>
        </xdr:to>
        <xdr:sp macro="" textlink="">
          <xdr:nvSpPr>
            <xdr:cNvPr id="10246" name="Check Box 6" hidden="1">
              <a:extLst>
                <a:ext uri="{63B3BB69-23CF-44E3-9099-C40C66FF867C}">
                  <a14:compatExt spid="_x0000_s102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241300</xdr:colOff>
          <xdr:row>11</xdr:row>
          <xdr:rowOff>38100</xdr:rowOff>
        </xdr:from>
        <xdr:to>
          <xdr:col>9</xdr:col>
          <xdr:colOff>1079500</xdr:colOff>
          <xdr:row>12</xdr:row>
          <xdr:rowOff>12700</xdr:rowOff>
        </xdr:to>
        <xdr:sp macro="" textlink="">
          <xdr:nvSpPr>
            <xdr:cNvPr id="10247" name="Check Box 7" hidden="1">
              <a:extLst>
                <a:ext uri="{63B3BB69-23CF-44E3-9099-C40C66FF867C}">
                  <a14:compatExt spid="_x0000_s102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241300</xdr:colOff>
          <xdr:row>12</xdr:row>
          <xdr:rowOff>38100</xdr:rowOff>
        </xdr:from>
        <xdr:to>
          <xdr:col>8</xdr:col>
          <xdr:colOff>1079500</xdr:colOff>
          <xdr:row>13</xdr:row>
          <xdr:rowOff>12700</xdr:rowOff>
        </xdr:to>
        <xdr:sp macro="" textlink="">
          <xdr:nvSpPr>
            <xdr:cNvPr id="10248" name="Check Box 8" hidden="1">
              <a:extLst>
                <a:ext uri="{63B3BB69-23CF-44E3-9099-C40C66FF867C}">
                  <a14:compatExt spid="_x0000_s102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241300</xdr:colOff>
          <xdr:row>13</xdr:row>
          <xdr:rowOff>88900</xdr:rowOff>
        </xdr:from>
        <xdr:to>
          <xdr:col>9</xdr:col>
          <xdr:colOff>1079500</xdr:colOff>
          <xdr:row>13</xdr:row>
          <xdr:rowOff>304800</xdr:rowOff>
        </xdr:to>
        <xdr:sp macro="" textlink="">
          <xdr:nvSpPr>
            <xdr:cNvPr id="10250" name="Check Box 10" hidden="1">
              <a:extLst>
                <a:ext uri="{63B3BB69-23CF-44E3-9099-C40C66FF867C}">
                  <a14:compatExt spid="_x0000_s102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241300</xdr:colOff>
          <xdr:row>16</xdr:row>
          <xdr:rowOff>12700</xdr:rowOff>
        </xdr:from>
        <xdr:to>
          <xdr:col>8</xdr:col>
          <xdr:colOff>1066800</xdr:colOff>
          <xdr:row>17</xdr:row>
          <xdr:rowOff>19050</xdr:rowOff>
        </xdr:to>
        <xdr:sp macro="" textlink="">
          <xdr:nvSpPr>
            <xdr:cNvPr id="10255" name="Check Box 15" hidden="1">
              <a:extLst>
                <a:ext uri="{63B3BB69-23CF-44E3-9099-C40C66FF867C}">
                  <a14:compatExt spid="_x0000_s102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241300</xdr:colOff>
          <xdr:row>16</xdr:row>
          <xdr:rowOff>38100</xdr:rowOff>
        </xdr:from>
        <xdr:to>
          <xdr:col>9</xdr:col>
          <xdr:colOff>1517650</xdr:colOff>
          <xdr:row>17</xdr:row>
          <xdr:rowOff>19050</xdr:rowOff>
        </xdr:to>
        <xdr:sp macro="" textlink="">
          <xdr:nvSpPr>
            <xdr:cNvPr id="10256" name="Check Box 16" hidden="1">
              <a:extLst>
                <a:ext uri="{63B3BB69-23CF-44E3-9099-C40C66FF867C}">
                  <a14:compatExt spid="_x0000_s102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17</xdr:row>
          <xdr:rowOff>12700</xdr:rowOff>
        </xdr:from>
        <xdr:to>
          <xdr:col>8</xdr:col>
          <xdr:colOff>1079500</xdr:colOff>
          <xdr:row>18</xdr:row>
          <xdr:rowOff>19050</xdr:rowOff>
        </xdr:to>
        <xdr:sp macro="" textlink="">
          <xdr:nvSpPr>
            <xdr:cNvPr id="10257" name="Check Box 17" hidden="1">
              <a:extLst>
                <a:ext uri="{63B3BB69-23CF-44E3-9099-C40C66FF867C}">
                  <a14:compatExt spid="_x0000_s102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247650</xdr:colOff>
          <xdr:row>18</xdr:row>
          <xdr:rowOff>0</xdr:rowOff>
        </xdr:from>
        <xdr:to>
          <xdr:col>9</xdr:col>
          <xdr:colOff>1079500</xdr:colOff>
          <xdr:row>19</xdr:row>
          <xdr:rowOff>12700</xdr:rowOff>
        </xdr:to>
        <xdr:sp macro="" textlink="">
          <xdr:nvSpPr>
            <xdr:cNvPr id="10259" name="Check Box 19" hidden="1">
              <a:extLst>
                <a:ext uri="{63B3BB69-23CF-44E3-9099-C40C66FF867C}">
                  <a14:compatExt spid="_x0000_s102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241300</xdr:colOff>
          <xdr:row>20</xdr:row>
          <xdr:rowOff>127000</xdr:rowOff>
        </xdr:from>
        <xdr:to>
          <xdr:col>8</xdr:col>
          <xdr:colOff>1079500</xdr:colOff>
          <xdr:row>20</xdr:row>
          <xdr:rowOff>336550</xdr:rowOff>
        </xdr:to>
        <xdr:sp macro="" textlink="">
          <xdr:nvSpPr>
            <xdr:cNvPr id="10261" name="Check Box 21" hidden="1">
              <a:extLst>
                <a:ext uri="{63B3BB69-23CF-44E3-9099-C40C66FF867C}">
                  <a14:compatExt spid="_x0000_s102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241300</xdr:colOff>
          <xdr:row>20</xdr:row>
          <xdr:rowOff>38100</xdr:rowOff>
        </xdr:from>
        <xdr:to>
          <xdr:col>9</xdr:col>
          <xdr:colOff>1079500</xdr:colOff>
          <xdr:row>20</xdr:row>
          <xdr:rowOff>260350</xdr:rowOff>
        </xdr:to>
        <xdr:sp macro="" textlink="">
          <xdr:nvSpPr>
            <xdr:cNvPr id="10262" name="Check Box 22" hidden="1">
              <a:extLst>
                <a:ext uri="{63B3BB69-23CF-44E3-9099-C40C66FF867C}">
                  <a14:compatExt spid="_x0000_s102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241300</xdr:colOff>
          <xdr:row>21</xdr:row>
          <xdr:rowOff>146050</xdr:rowOff>
        </xdr:from>
        <xdr:to>
          <xdr:col>8</xdr:col>
          <xdr:colOff>1079500</xdr:colOff>
          <xdr:row>21</xdr:row>
          <xdr:rowOff>374650</xdr:rowOff>
        </xdr:to>
        <xdr:sp macro="" textlink="">
          <xdr:nvSpPr>
            <xdr:cNvPr id="10263" name="Check Box 23" hidden="1">
              <a:extLst>
                <a:ext uri="{63B3BB69-23CF-44E3-9099-C40C66FF867C}">
                  <a14:compatExt spid="_x0000_s102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241300</xdr:colOff>
          <xdr:row>21</xdr:row>
          <xdr:rowOff>165100</xdr:rowOff>
        </xdr:from>
        <xdr:to>
          <xdr:col>9</xdr:col>
          <xdr:colOff>1079500</xdr:colOff>
          <xdr:row>21</xdr:row>
          <xdr:rowOff>381000</xdr:rowOff>
        </xdr:to>
        <xdr:sp macro="" textlink="">
          <xdr:nvSpPr>
            <xdr:cNvPr id="10264" name="Check Box 24" hidden="1">
              <a:extLst>
                <a:ext uri="{63B3BB69-23CF-44E3-9099-C40C66FF867C}">
                  <a14:compatExt spid="_x0000_s102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241300</xdr:colOff>
          <xdr:row>24</xdr:row>
          <xdr:rowOff>38100</xdr:rowOff>
        </xdr:from>
        <xdr:to>
          <xdr:col>8</xdr:col>
          <xdr:colOff>1079500</xdr:colOff>
          <xdr:row>25</xdr:row>
          <xdr:rowOff>19050</xdr:rowOff>
        </xdr:to>
        <xdr:sp macro="" textlink="">
          <xdr:nvSpPr>
            <xdr:cNvPr id="10267" name="Check Box 27" hidden="1">
              <a:extLst>
                <a:ext uri="{63B3BB69-23CF-44E3-9099-C40C66FF867C}">
                  <a14:compatExt spid="_x0000_s102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241300</xdr:colOff>
          <xdr:row>24</xdr:row>
          <xdr:rowOff>38100</xdr:rowOff>
        </xdr:from>
        <xdr:to>
          <xdr:col>9</xdr:col>
          <xdr:colOff>1079500</xdr:colOff>
          <xdr:row>25</xdr:row>
          <xdr:rowOff>19050</xdr:rowOff>
        </xdr:to>
        <xdr:sp macro="" textlink="">
          <xdr:nvSpPr>
            <xdr:cNvPr id="10269" name="Check Box 29" hidden="1">
              <a:extLst>
                <a:ext uri="{63B3BB69-23CF-44E3-9099-C40C66FF867C}">
                  <a14:compatExt spid="_x0000_s102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241300</xdr:colOff>
          <xdr:row>25</xdr:row>
          <xdr:rowOff>38100</xdr:rowOff>
        </xdr:from>
        <xdr:to>
          <xdr:col>8</xdr:col>
          <xdr:colOff>1079500</xdr:colOff>
          <xdr:row>26</xdr:row>
          <xdr:rowOff>19050</xdr:rowOff>
        </xdr:to>
        <xdr:sp macro="" textlink="">
          <xdr:nvSpPr>
            <xdr:cNvPr id="10270" name="Check Box 30" hidden="1">
              <a:extLst>
                <a:ext uri="{63B3BB69-23CF-44E3-9099-C40C66FF867C}">
                  <a14:compatExt spid="_x0000_s102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241300</xdr:colOff>
          <xdr:row>27</xdr:row>
          <xdr:rowOff>38100</xdr:rowOff>
        </xdr:from>
        <xdr:to>
          <xdr:col>8</xdr:col>
          <xdr:colOff>1079500</xdr:colOff>
          <xdr:row>27</xdr:row>
          <xdr:rowOff>260350</xdr:rowOff>
        </xdr:to>
        <xdr:sp macro="" textlink="">
          <xdr:nvSpPr>
            <xdr:cNvPr id="10271" name="Check Box 31" hidden="1">
              <a:extLst>
                <a:ext uri="{63B3BB69-23CF-44E3-9099-C40C66FF867C}">
                  <a14:compatExt spid="_x0000_s102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241300</xdr:colOff>
          <xdr:row>27</xdr:row>
          <xdr:rowOff>38100</xdr:rowOff>
        </xdr:from>
        <xdr:to>
          <xdr:col>9</xdr:col>
          <xdr:colOff>1079500</xdr:colOff>
          <xdr:row>27</xdr:row>
          <xdr:rowOff>260350</xdr:rowOff>
        </xdr:to>
        <xdr:sp macro="" textlink="">
          <xdr:nvSpPr>
            <xdr:cNvPr id="10272" name="Check Box 32" hidden="1">
              <a:extLst>
                <a:ext uri="{63B3BB69-23CF-44E3-9099-C40C66FF867C}">
                  <a14:compatExt spid="_x0000_s102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28</xdr:row>
          <xdr:rowOff>31750</xdr:rowOff>
        </xdr:from>
        <xdr:to>
          <xdr:col>8</xdr:col>
          <xdr:colOff>1079500</xdr:colOff>
          <xdr:row>28</xdr:row>
          <xdr:rowOff>247650</xdr:rowOff>
        </xdr:to>
        <xdr:sp macro="" textlink="">
          <xdr:nvSpPr>
            <xdr:cNvPr id="10275" name="Check Box 35" hidden="1">
              <a:extLst>
                <a:ext uri="{63B3BB69-23CF-44E3-9099-C40C66FF867C}">
                  <a14:compatExt spid="_x0000_s102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260350</xdr:colOff>
          <xdr:row>28</xdr:row>
          <xdr:rowOff>50800</xdr:rowOff>
        </xdr:from>
        <xdr:to>
          <xdr:col>9</xdr:col>
          <xdr:colOff>1085850</xdr:colOff>
          <xdr:row>29</xdr:row>
          <xdr:rowOff>0</xdr:rowOff>
        </xdr:to>
        <xdr:sp macro="" textlink="">
          <xdr:nvSpPr>
            <xdr:cNvPr id="10276" name="Check Box 36" hidden="1">
              <a:extLst>
                <a:ext uri="{63B3BB69-23CF-44E3-9099-C40C66FF867C}">
                  <a14:compatExt spid="_x0000_s102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241300</xdr:colOff>
          <xdr:row>29</xdr:row>
          <xdr:rowOff>0</xdr:rowOff>
        </xdr:from>
        <xdr:to>
          <xdr:col>8</xdr:col>
          <xdr:colOff>1079500</xdr:colOff>
          <xdr:row>29</xdr:row>
          <xdr:rowOff>222250</xdr:rowOff>
        </xdr:to>
        <xdr:sp macro="" textlink="">
          <xdr:nvSpPr>
            <xdr:cNvPr id="10278" name="Check Box 38" hidden="1">
              <a:extLst>
                <a:ext uri="{63B3BB69-23CF-44E3-9099-C40C66FF867C}">
                  <a14:compatExt spid="_x0000_s102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241300</xdr:colOff>
          <xdr:row>29</xdr:row>
          <xdr:rowOff>38100</xdr:rowOff>
        </xdr:from>
        <xdr:to>
          <xdr:col>9</xdr:col>
          <xdr:colOff>1079500</xdr:colOff>
          <xdr:row>29</xdr:row>
          <xdr:rowOff>260350</xdr:rowOff>
        </xdr:to>
        <xdr:sp macro="" textlink="">
          <xdr:nvSpPr>
            <xdr:cNvPr id="10280" name="Check Box 40" hidden="1">
              <a:extLst>
                <a:ext uri="{63B3BB69-23CF-44E3-9099-C40C66FF867C}">
                  <a14:compatExt spid="_x0000_s102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241300</xdr:colOff>
          <xdr:row>31</xdr:row>
          <xdr:rowOff>76200</xdr:rowOff>
        </xdr:from>
        <xdr:to>
          <xdr:col>8</xdr:col>
          <xdr:colOff>1079500</xdr:colOff>
          <xdr:row>31</xdr:row>
          <xdr:rowOff>298450</xdr:rowOff>
        </xdr:to>
        <xdr:sp macro="" textlink="">
          <xdr:nvSpPr>
            <xdr:cNvPr id="10281" name="Check Box 41" hidden="1">
              <a:extLst>
                <a:ext uri="{63B3BB69-23CF-44E3-9099-C40C66FF867C}">
                  <a14:compatExt spid="_x0000_s102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241300</xdr:colOff>
          <xdr:row>31</xdr:row>
          <xdr:rowOff>38100</xdr:rowOff>
        </xdr:from>
        <xdr:to>
          <xdr:col>9</xdr:col>
          <xdr:colOff>1079500</xdr:colOff>
          <xdr:row>31</xdr:row>
          <xdr:rowOff>260350</xdr:rowOff>
        </xdr:to>
        <xdr:sp macro="" textlink="">
          <xdr:nvSpPr>
            <xdr:cNvPr id="10282" name="Check Box 42" hidden="1">
              <a:extLst>
                <a:ext uri="{63B3BB69-23CF-44E3-9099-C40C66FF867C}">
                  <a14:compatExt spid="_x0000_s102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241300</xdr:colOff>
          <xdr:row>32</xdr:row>
          <xdr:rowOff>38100</xdr:rowOff>
        </xdr:from>
        <xdr:to>
          <xdr:col>9</xdr:col>
          <xdr:colOff>1079500</xdr:colOff>
          <xdr:row>32</xdr:row>
          <xdr:rowOff>260350</xdr:rowOff>
        </xdr:to>
        <xdr:sp macro="" textlink="">
          <xdr:nvSpPr>
            <xdr:cNvPr id="10283" name="Check Box 43" hidden="1">
              <a:extLst>
                <a:ext uri="{63B3BB69-23CF-44E3-9099-C40C66FF867C}">
                  <a14:compatExt spid="_x0000_s102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241300</xdr:colOff>
          <xdr:row>32</xdr:row>
          <xdr:rowOff>38100</xdr:rowOff>
        </xdr:from>
        <xdr:to>
          <xdr:col>8</xdr:col>
          <xdr:colOff>1689100</xdr:colOff>
          <xdr:row>32</xdr:row>
          <xdr:rowOff>323850</xdr:rowOff>
        </xdr:to>
        <xdr:sp macro="" textlink="">
          <xdr:nvSpPr>
            <xdr:cNvPr id="10285" name="Check Box 45" hidden="1">
              <a:extLst>
                <a:ext uri="{63B3BB69-23CF-44E3-9099-C40C66FF867C}">
                  <a14:compatExt spid="_x0000_s102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241300</xdr:colOff>
          <xdr:row>26</xdr:row>
          <xdr:rowOff>38100</xdr:rowOff>
        </xdr:from>
        <xdr:to>
          <xdr:col>9</xdr:col>
          <xdr:colOff>1079500</xdr:colOff>
          <xdr:row>27</xdr:row>
          <xdr:rowOff>19050</xdr:rowOff>
        </xdr:to>
        <xdr:sp macro="" textlink="">
          <xdr:nvSpPr>
            <xdr:cNvPr id="10287" name="Check Box 47" hidden="1">
              <a:extLst>
                <a:ext uri="{63B3BB69-23CF-44E3-9099-C40C66FF867C}">
                  <a14:compatExt spid="_x0000_s102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241300</xdr:colOff>
          <xdr:row>26</xdr:row>
          <xdr:rowOff>38100</xdr:rowOff>
        </xdr:from>
        <xdr:to>
          <xdr:col>8</xdr:col>
          <xdr:colOff>1079500</xdr:colOff>
          <xdr:row>27</xdr:row>
          <xdr:rowOff>19050</xdr:rowOff>
        </xdr:to>
        <xdr:sp macro="" textlink="">
          <xdr:nvSpPr>
            <xdr:cNvPr id="10288" name="Check Box 48" hidden="1">
              <a:extLst>
                <a:ext uri="{63B3BB69-23CF-44E3-9099-C40C66FF867C}">
                  <a14:compatExt spid="_x0000_s102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203200</xdr:colOff>
          <xdr:row>22</xdr:row>
          <xdr:rowOff>171450</xdr:rowOff>
        </xdr:from>
        <xdr:to>
          <xdr:col>8</xdr:col>
          <xdr:colOff>1143000</xdr:colOff>
          <xdr:row>22</xdr:row>
          <xdr:rowOff>381000</xdr:rowOff>
        </xdr:to>
        <xdr:sp macro="" textlink="">
          <xdr:nvSpPr>
            <xdr:cNvPr id="10289" name="Check Box 49" hidden="1">
              <a:extLst>
                <a:ext uri="{63B3BB69-23CF-44E3-9099-C40C66FF867C}">
                  <a14:compatExt spid="_x0000_s102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228600</xdr:colOff>
          <xdr:row>18</xdr:row>
          <xdr:rowOff>12700</xdr:rowOff>
        </xdr:from>
        <xdr:to>
          <xdr:col>8</xdr:col>
          <xdr:colOff>1174750</xdr:colOff>
          <xdr:row>19</xdr:row>
          <xdr:rowOff>19050</xdr:rowOff>
        </xdr:to>
        <xdr:sp macro="" textlink="">
          <xdr:nvSpPr>
            <xdr:cNvPr id="10290" name="Check Box 50" hidden="1">
              <a:extLst>
                <a:ext uri="{63B3BB69-23CF-44E3-9099-C40C66FF867C}">
                  <a14:compatExt spid="_x0000_s102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10</xdr:col>
      <xdr:colOff>164042</xdr:colOff>
      <xdr:row>11</xdr:row>
      <xdr:rowOff>206906</xdr:rowOff>
    </xdr:from>
    <xdr:ext cx="729432" cy="523874"/>
    <xdr:pic>
      <xdr:nvPicPr>
        <xdr:cNvPr id="44" name="Image 43">
          <a:hlinkClick xmlns:r="http://schemas.openxmlformats.org/officeDocument/2006/relationships" r:id="rId2"/>
        </xdr:cNvPr>
        <xdr:cNvPicPr>
          <a:picLocks noChangeAspect="1"/>
        </xdr:cNvPicPr>
      </xdr:nvPicPr>
      <xdr:blipFill>
        <a:blip xmlns:r="http://schemas.openxmlformats.org/officeDocument/2006/relationships" r:embed="rId3" cstate="email">
          <a:duotone>
            <a:schemeClr val="accent1">
              <a:shade val="45000"/>
              <a:satMod val="135000"/>
            </a:schemeClr>
            <a:prstClr val="white"/>
          </a:duotone>
          <a:extLst>
            <a:ext uri="{28A0092B-C50C-407E-A947-70E740481C1C}">
              <a14:useLocalDpi xmlns:a14="http://schemas.microsoft.com/office/drawing/2010/main"/>
            </a:ext>
          </a:extLst>
        </a:blip>
        <a:stretch>
          <a:fillRect/>
        </a:stretch>
      </xdr:blipFill>
      <xdr:spPr>
        <a:xfrm>
          <a:off x="10338153" y="2507017"/>
          <a:ext cx="729432" cy="523874"/>
        </a:xfrm>
        <a:prstGeom prst="rect">
          <a:avLst/>
        </a:prstGeom>
      </xdr:spPr>
    </xdr:pic>
    <xdr:clientData/>
  </xdr:oneCellAnchor>
  <xdr:twoCellAnchor>
    <xdr:from>
      <xdr:col>11</xdr:col>
      <xdr:colOff>244123</xdr:colOff>
      <xdr:row>11</xdr:row>
      <xdr:rowOff>112713</xdr:rowOff>
    </xdr:from>
    <xdr:to>
      <xdr:col>13</xdr:col>
      <xdr:colOff>426685</xdr:colOff>
      <xdr:row>14</xdr:row>
      <xdr:rowOff>120650</xdr:rowOff>
    </xdr:to>
    <xdr:sp macro="" textlink="">
      <xdr:nvSpPr>
        <xdr:cNvPr id="7" name="ZoneTexte 6"/>
        <xdr:cNvSpPr txBox="1"/>
      </xdr:nvSpPr>
      <xdr:spPr>
        <a:xfrm>
          <a:off x="11180234" y="2412824"/>
          <a:ext cx="1706562" cy="88988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a:t>Base </a:t>
          </a:r>
        </a:p>
        <a:p>
          <a:r>
            <a:rPr lang="fr-FR" sz="1100" b="1"/>
            <a:t>Acide </a:t>
          </a:r>
        </a:p>
        <a:p>
          <a:r>
            <a:rPr lang="fr-FR" sz="1100" b="1"/>
            <a:t>Désinfectant </a:t>
          </a:r>
        </a:p>
      </xdr:txBody>
    </xdr:sp>
    <xdr:clientData/>
  </xdr:twoCellAnchor>
  <xdr:oneCellAnchor>
    <xdr:from>
      <xdr:col>10</xdr:col>
      <xdr:colOff>228424</xdr:colOff>
      <xdr:row>30</xdr:row>
      <xdr:rowOff>268992</xdr:rowOff>
    </xdr:from>
    <xdr:ext cx="652069" cy="468312"/>
    <xdr:pic>
      <xdr:nvPicPr>
        <xdr:cNvPr id="47" name="Image 46">
          <a:hlinkClick xmlns:r="http://schemas.openxmlformats.org/officeDocument/2006/relationships" r:id="rId4"/>
        </xdr:cNvPr>
        <xdr:cNvPicPr>
          <a:picLocks noChangeAspect="1"/>
        </xdr:cNvPicPr>
      </xdr:nvPicPr>
      <xdr:blipFill>
        <a:blip xmlns:r="http://schemas.openxmlformats.org/officeDocument/2006/relationships" r:embed="rId5" cstate="email">
          <a:duotone>
            <a:schemeClr val="accent1">
              <a:shade val="45000"/>
              <a:satMod val="135000"/>
            </a:schemeClr>
            <a:prstClr val="white"/>
          </a:duotone>
          <a:extLst>
            <a:ext uri="{28A0092B-C50C-407E-A947-70E740481C1C}">
              <a14:useLocalDpi xmlns:a14="http://schemas.microsoft.com/office/drawing/2010/main"/>
            </a:ext>
          </a:extLst>
        </a:blip>
        <a:stretch>
          <a:fillRect/>
        </a:stretch>
      </xdr:blipFill>
      <xdr:spPr>
        <a:xfrm>
          <a:off x="10402535" y="7797270"/>
          <a:ext cx="652069" cy="468312"/>
        </a:xfrm>
        <a:prstGeom prst="rect">
          <a:avLst/>
        </a:prstGeom>
      </xdr:spPr>
    </xdr:pic>
    <xdr:clientData/>
  </xdr:oneCellAnchor>
  <xdr:twoCellAnchor>
    <xdr:from>
      <xdr:col>11</xdr:col>
      <xdr:colOff>246944</xdr:colOff>
      <xdr:row>31</xdr:row>
      <xdr:rowOff>76728</xdr:rowOff>
    </xdr:from>
    <xdr:to>
      <xdr:col>12</xdr:col>
      <xdr:colOff>453319</xdr:colOff>
      <xdr:row>31</xdr:row>
      <xdr:rowOff>445381</xdr:rowOff>
    </xdr:to>
    <xdr:sp macro="" textlink="">
      <xdr:nvSpPr>
        <xdr:cNvPr id="8" name="ZoneTexte 7"/>
        <xdr:cNvSpPr txBox="1"/>
      </xdr:nvSpPr>
      <xdr:spPr>
        <a:xfrm>
          <a:off x="11183055" y="7880172"/>
          <a:ext cx="968375" cy="36865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a:t>Les</a:t>
          </a:r>
          <a:r>
            <a:rPr lang="fr-FR" sz="1100" b="1" baseline="0"/>
            <a:t> biofilms</a:t>
          </a:r>
          <a:endParaRPr lang="fr-FR" sz="1100" b="1"/>
        </a:p>
      </xdr:txBody>
    </xdr:sp>
    <xdr:clientData/>
  </xdr:twoCellAnchor>
  <mc:AlternateContent xmlns:mc="http://schemas.openxmlformats.org/markup-compatibility/2006">
    <mc:Choice xmlns:a14="http://schemas.microsoft.com/office/drawing/2010/main" Requires="a14">
      <xdr:twoCellAnchor editAs="oneCell">
        <xdr:from>
          <xdr:col>8</xdr:col>
          <xdr:colOff>247650</xdr:colOff>
          <xdr:row>14</xdr:row>
          <xdr:rowOff>12700</xdr:rowOff>
        </xdr:from>
        <xdr:to>
          <xdr:col>8</xdr:col>
          <xdr:colOff>1181100</xdr:colOff>
          <xdr:row>15</xdr:row>
          <xdr:rowOff>31750</xdr:rowOff>
        </xdr:to>
        <xdr:sp macro="" textlink="">
          <xdr:nvSpPr>
            <xdr:cNvPr id="10291" name="Check Box 51" hidden="1">
              <a:extLst>
                <a:ext uri="{63B3BB69-23CF-44E3-9099-C40C66FF867C}">
                  <a14:compatExt spid="_x0000_s102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247650</xdr:colOff>
          <xdr:row>14</xdr:row>
          <xdr:rowOff>12700</xdr:rowOff>
        </xdr:from>
        <xdr:to>
          <xdr:col>9</xdr:col>
          <xdr:colOff>1181100</xdr:colOff>
          <xdr:row>15</xdr:row>
          <xdr:rowOff>31750</xdr:rowOff>
        </xdr:to>
        <xdr:sp macro="" textlink="">
          <xdr:nvSpPr>
            <xdr:cNvPr id="10292" name="Check Box 52" hidden="1">
              <a:extLst>
                <a:ext uri="{63B3BB69-23CF-44E3-9099-C40C66FF867C}">
                  <a14:compatExt spid="_x0000_s102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279400</xdr:colOff>
          <xdr:row>13</xdr:row>
          <xdr:rowOff>76200</xdr:rowOff>
        </xdr:from>
        <xdr:to>
          <xdr:col>8</xdr:col>
          <xdr:colOff>1155700</xdr:colOff>
          <xdr:row>13</xdr:row>
          <xdr:rowOff>298450</xdr:rowOff>
        </xdr:to>
        <xdr:sp macro="" textlink="">
          <xdr:nvSpPr>
            <xdr:cNvPr id="10294" name="Check Box 54" hidden="1">
              <a:extLst>
                <a:ext uri="{63B3BB69-23CF-44E3-9099-C40C66FF867C}">
                  <a14:compatExt spid="_x0000_s102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xdr:twoCellAnchor>
    <xdr:from>
      <xdr:col>2</xdr:col>
      <xdr:colOff>230186</xdr:colOff>
      <xdr:row>8</xdr:row>
      <xdr:rowOff>80080</xdr:rowOff>
    </xdr:from>
    <xdr:to>
      <xdr:col>12</xdr:col>
      <xdr:colOff>112256</xdr:colOff>
      <xdr:row>19</xdr:row>
      <xdr:rowOff>15873</xdr:rowOff>
    </xdr:to>
    <xdr:sp macro="" textlink="">
      <xdr:nvSpPr>
        <xdr:cNvPr id="2" name="Rectangle 1"/>
        <xdr:cNvSpPr/>
      </xdr:nvSpPr>
      <xdr:spPr>
        <a:xfrm>
          <a:off x="1754186" y="1540580"/>
          <a:ext cx="13907633" cy="2983793"/>
        </a:xfrm>
        <a:prstGeom prst="rect">
          <a:avLst/>
        </a:prstGeom>
        <a:noFill/>
        <a:ln w="57150">
          <a:solidFill>
            <a:schemeClr val="accent1">
              <a:lumMod val="60000"/>
              <a:lumOff val="4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solidFill>
              <a:schemeClr val="bg1"/>
            </a:solidFill>
          </a:endParaRPr>
        </a:p>
      </xdr:txBody>
    </xdr:sp>
    <xdr:clientData/>
  </xdr:twoCellAnchor>
  <xdr:twoCellAnchor>
    <xdr:from>
      <xdr:col>2</xdr:col>
      <xdr:colOff>217715</xdr:colOff>
      <xdr:row>4</xdr:row>
      <xdr:rowOff>45357</xdr:rowOff>
    </xdr:from>
    <xdr:to>
      <xdr:col>12</xdr:col>
      <xdr:colOff>136980</xdr:colOff>
      <xdr:row>7</xdr:row>
      <xdr:rowOff>49514</xdr:rowOff>
    </xdr:to>
    <xdr:sp macro="" textlink="">
      <xdr:nvSpPr>
        <xdr:cNvPr id="3" name="Rectangle 2"/>
        <xdr:cNvSpPr/>
      </xdr:nvSpPr>
      <xdr:spPr>
        <a:xfrm>
          <a:off x="1741715" y="771071"/>
          <a:ext cx="16166194" cy="548443"/>
        </a:xfrm>
        <a:prstGeom prst="rect">
          <a:avLst/>
        </a:prstGeom>
        <a:solidFill>
          <a:schemeClr val="accent1">
            <a:lumMod val="75000"/>
          </a:schemeClr>
        </a:solidFill>
      </xdr:spPr>
      <xdr:style>
        <a:lnRef idx="3">
          <a:schemeClr val="lt1"/>
        </a:lnRef>
        <a:fillRef idx="1">
          <a:schemeClr val="accent1"/>
        </a:fillRef>
        <a:effectRef idx="1">
          <a:schemeClr val="accent1"/>
        </a:effectRef>
        <a:fontRef idx="minor">
          <a:schemeClr val="lt1"/>
        </a:fontRef>
      </xdr:style>
      <xdr:txBody>
        <a:bodyPr vertOverflow="clip" horzOverflow="clip" rtlCol="0" anchor="ctr"/>
        <a:lstStyle/>
        <a:p>
          <a:pPr algn="ctr"/>
          <a:r>
            <a:rPr lang="fr-FR" sz="2400" b="1">
              <a:solidFill>
                <a:schemeClr val="bg1"/>
              </a:solidFill>
            </a:rPr>
            <a:t>ENTRETIEN</a:t>
          </a:r>
          <a:r>
            <a:rPr lang="fr-FR" sz="2400" b="1" baseline="0">
              <a:solidFill>
                <a:schemeClr val="bg1"/>
              </a:solidFill>
            </a:rPr>
            <a:t> DES CANALISATIONS EN COURS DE LOT</a:t>
          </a:r>
        </a:p>
      </xdr:txBody>
    </xdr:sp>
    <xdr:clientData/>
  </xdr:twoCellAnchor>
  <xdr:oneCellAnchor>
    <xdr:from>
      <xdr:col>3</xdr:col>
      <xdr:colOff>107710</xdr:colOff>
      <xdr:row>4</xdr:row>
      <xdr:rowOff>81825</xdr:rowOff>
    </xdr:from>
    <xdr:ext cx="444003" cy="444003"/>
    <xdr:pic>
      <xdr:nvPicPr>
        <xdr:cNvPr id="4" name="Image 3"/>
        <xdr:cNvPicPr>
          <a:picLocks noChangeAspect="1"/>
        </xdr:cNvPicPr>
      </xdr:nvPicPr>
      <xdr:blipFill>
        <a:blip xmlns:r="http://schemas.openxmlformats.org/officeDocument/2006/relationships" r:embed="rId1" cstate="email">
          <a:lum bright="70000" contrast="-70000"/>
          <a:extLst>
            <a:ext uri="{28A0092B-C50C-407E-A947-70E740481C1C}">
              <a14:useLocalDpi xmlns:a14="http://schemas.microsoft.com/office/drawing/2010/main"/>
            </a:ext>
          </a:extLst>
        </a:blip>
        <a:stretch>
          <a:fillRect/>
        </a:stretch>
      </xdr:blipFill>
      <xdr:spPr>
        <a:xfrm rot="20248286">
          <a:off x="2003639" y="807539"/>
          <a:ext cx="444003" cy="444003"/>
        </a:xfrm>
        <a:prstGeom prst="rect">
          <a:avLst/>
        </a:prstGeom>
      </xdr:spPr>
    </xdr:pic>
    <xdr:clientData/>
  </xdr:oneCellAnchor>
  <mc:AlternateContent xmlns:mc="http://schemas.openxmlformats.org/markup-compatibility/2006">
    <mc:Choice xmlns:a14="http://schemas.microsoft.com/office/drawing/2010/main" Requires="a14">
      <xdr:twoCellAnchor editAs="oneCell">
        <xdr:from>
          <xdr:col>7</xdr:col>
          <xdr:colOff>762000</xdr:colOff>
          <xdr:row>9</xdr:row>
          <xdr:rowOff>107950</xdr:rowOff>
        </xdr:from>
        <xdr:to>
          <xdr:col>8</xdr:col>
          <xdr:colOff>1974850</xdr:colOff>
          <xdr:row>10</xdr:row>
          <xdr:rowOff>127000</xdr:rowOff>
        </xdr:to>
        <xdr:sp macro="" textlink="">
          <xdr:nvSpPr>
            <xdr:cNvPr id="11265" name="Group Box 1" hidden="1">
              <a:extLst>
                <a:ext uri="{63B3BB69-23CF-44E3-9099-C40C66FF867C}">
                  <a14:compatExt spid="_x0000_s1126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32004" rIns="0" bIns="0" anchor="t" upright="1"/>
            <a:lstStyle/>
            <a:p>
              <a:pPr algn="l" rtl="0">
                <a:defRPr sz="1000"/>
              </a:pPr>
              <a:r>
                <a:rPr lang="fr-FR" sz="800" b="0" i="0" u="none" strike="noStrike" baseline="0">
                  <a:solidFill>
                    <a:srgbClr val="000000"/>
                  </a:solidFill>
                  <a:latin typeface="Segoe UI"/>
                  <a:cs typeface="Segoe UI"/>
                </a:rPr>
                <a:t>Zone de groupe 43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736600</xdr:colOff>
          <xdr:row>11</xdr:row>
          <xdr:rowOff>12700</xdr:rowOff>
        </xdr:from>
        <xdr:to>
          <xdr:col>8</xdr:col>
          <xdr:colOff>1993900</xdr:colOff>
          <xdr:row>11</xdr:row>
          <xdr:rowOff>241300</xdr:rowOff>
        </xdr:to>
        <xdr:sp macro="" textlink="">
          <xdr:nvSpPr>
            <xdr:cNvPr id="11266" name="Group Box 2" hidden="1">
              <a:extLst>
                <a:ext uri="{63B3BB69-23CF-44E3-9099-C40C66FF867C}">
                  <a14:compatExt spid="_x0000_s1126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32004" rIns="0" bIns="0" anchor="t" upright="1"/>
            <a:lstStyle/>
            <a:p>
              <a:pPr algn="l" rtl="0">
                <a:defRPr sz="1000"/>
              </a:pPr>
              <a:r>
                <a:rPr lang="fr-FR" sz="800" b="0" i="0" u="none" strike="noStrike" baseline="0">
                  <a:solidFill>
                    <a:srgbClr val="000000"/>
                  </a:solidFill>
                  <a:latin typeface="Segoe UI"/>
                  <a:cs typeface="Segoe UI"/>
                </a:rPr>
                <a:t>Zone de groupe 48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12</xdr:row>
          <xdr:rowOff>31750</xdr:rowOff>
        </xdr:from>
        <xdr:to>
          <xdr:col>9</xdr:col>
          <xdr:colOff>755650</xdr:colOff>
          <xdr:row>12</xdr:row>
          <xdr:rowOff>298450</xdr:rowOff>
        </xdr:to>
        <xdr:sp macro="" textlink="">
          <xdr:nvSpPr>
            <xdr:cNvPr id="11267" name="Group Box 3" hidden="1">
              <a:extLst>
                <a:ext uri="{63B3BB69-23CF-44E3-9099-C40C66FF867C}">
                  <a14:compatExt spid="_x0000_s1126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32004" rIns="0" bIns="0" anchor="t" upright="1"/>
            <a:lstStyle/>
            <a:p>
              <a:pPr algn="l" rtl="0">
                <a:defRPr sz="1000"/>
              </a:pPr>
              <a:r>
                <a:rPr lang="fr-FR" sz="800" b="0" i="0" u="none" strike="noStrike" baseline="0">
                  <a:solidFill>
                    <a:srgbClr val="000000"/>
                  </a:solidFill>
                  <a:latin typeface="Segoe UI"/>
                  <a:cs typeface="Segoe UI"/>
                </a:rPr>
                <a:t>Zone de groupe 53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393700</xdr:colOff>
          <xdr:row>10</xdr:row>
          <xdr:rowOff>95250</xdr:rowOff>
        </xdr:from>
        <xdr:to>
          <xdr:col>10</xdr:col>
          <xdr:colOff>1289050</xdr:colOff>
          <xdr:row>10</xdr:row>
          <xdr:rowOff>304800</xdr:rowOff>
        </xdr:to>
        <xdr:sp macro="" textlink="">
          <xdr:nvSpPr>
            <xdr:cNvPr id="11270" name="Check Box 6" hidden="1">
              <a:extLst>
                <a:ext uri="{63B3BB69-23CF-44E3-9099-C40C66FF867C}">
                  <a14:compatExt spid="_x0000_s112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495300</xdr:colOff>
          <xdr:row>11</xdr:row>
          <xdr:rowOff>50800</xdr:rowOff>
        </xdr:from>
        <xdr:to>
          <xdr:col>8</xdr:col>
          <xdr:colOff>1384300</xdr:colOff>
          <xdr:row>12</xdr:row>
          <xdr:rowOff>0</xdr:rowOff>
        </xdr:to>
        <xdr:sp macro="" textlink="">
          <xdr:nvSpPr>
            <xdr:cNvPr id="11271" name="Check Box 7" hidden="1">
              <a:extLst>
                <a:ext uri="{63B3BB69-23CF-44E3-9099-C40C66FF867C}">
                  <a14:compatExt spid="_x0000_s112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374650</xdr:colOff>
          <xdr:row>11</xdr:row>
          <xdr:rowOff>50800</xdr:rowOff>
        </xdr:from>
        <xdr:to>
          <xdr:col>10</xdr:col>
          <xdr:colOff>1257300</xdr:colOff>
          <xdr:row>11</xdr:row>
          <xdr:rowOff>260350</xdr:rowOff>
        </xdr:to>
        <xdr:sp macro="" textlink="">
          <xdr:nvSpPr>
            <xdr:cNvPr id="11273" name="Check Box 9" hidden="1">
              <a:extLst>
                <a:ext uri="{63B3BB69-23CF-44E3-9099-C40C66FF867C}">
                  <a14:compatExt spid="_x0000_s112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495300</xdr:colOff>
          <xdr:row>12</xdr:row>
          <xdr:rowOff>95250</xdr:rowOff>
        </xdr:from>
        <xdr:to>
          <xdr:col>8</xdr:col>
          <xdr:colOff>1384300</xdr:colOff>
          <xdr:row>13</xdr:row>
          <xdr:rowOff>0</xdr:rowOff>
        </xdr:to>
        <xdr:sp macro="" textlink="">
          <xdr:nvSpPr>
            <xdr:cNvPr id="11275" name="Check Box 11" hidden="1">
              <a:extLst>
                <a:ext uri="{63B3BB69-23CF-44E3-9099-C40C66FF867C}">
                  <a14:compatExt spid="_x0000_s112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374650</xdr:colOff>
          <xdr:row>12</xdr:row>
          <xdr:rowOff>95250</xdr:rowOff>
        </xdr:from>
        <xdr:to>
          <xdr:col>10</xdr:col>
          <xdr:colOff>1257300</xdr:colOff>
          <xdr:row>13</xdr:row>
          <xdr:rowOff>0</xdr:rowOff>
        </xdr:to>
        <xdr:sp macro="" textlink="">
          <xdr:nvSpPr>
            <xdr:cNvPr id="11276" name="Check Box 12" hidden="1">
              <a:extLst>
                <a:ext uri="{63B3BB69-23CF-44E3-9099-C40C66FF867C}">
                  <a14:compatExt spid="_x0000_s112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285750</xdr:colOff>
          <xdr:row>13</xdr:row>
          <xdr:rowOff>69850</xdr:rowOff>
        </xdr:from>
        <xdr:to>
          <xdr:col>9</xdr:col>
          <xdr:colOff>1174750</xdr:colOff>
          <xdr:row>13</xdr:row>
          <xdr:rowOff>279400</xdr:rowOff>
        </xdr:to>
        <xdr:sp macro="" textlink="">
          <xdr:nvSpPr>
            <xdr:cNvPr id="11278" name="Check Box 14" hidden="1">
              <a:extLst>
                <a:ext uri="{63B3BB69-23CF-44E3-9099-C40C66FF867C}">
                  <a14:compatExt spid="_x0000_s112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222250</xdr:colOff>
          <xdr:row>13</xdr:row>
          <xdr:rowOff>107950</xdr:rowOff>
        </xdr:from>
        <xdr:to>
          <xdr:col>11</xdr:col>
          <xdr:colOff>1193800</xdr:colOff>
          <xdr:row>13</xdr:row>
          <xdr:rowOff>247650</xdr:rowOff>
        </xdr:to>
        <xdr:sp macro="" textlink="">
          <xdr:nvSpPr>
            <xdr:cNvPr id="11280" name="Check Box 16" hidden="1">
              <a:extLst>
                <a:ext uri="{63B3BB69-23CF-44E3-9099-C40C66FF867C}">
                  <a14:compatExt spid="_x0000_s112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374650</xdr:colOff>
          <xdr:row>14</xdr:row>
          <xdr:rowOff>76200</xdr:rowOff>
        </xdr:from>
        <xdr:to>
          <xdr:col>8</xdr:col>
          <xdr:colOff>1257300</xdr:colOff>
          <xdr:row>14</xdr:row>
          <xdr:rowOff>285750</xdr:rowOff>
        </xdr:to>
        <xdr:sp macro="" textlink="">
          <xdr:nvSpPr>
            <xdr:cNvPr id="11284" name="Check Box 20" hidden="1">
              <a:extLst>
                <a:ext uri="{63B3BB69-23CF-44E3-9099-C40C66FF867C}">
                  <a14:compatExt spid="_x0000_s112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1936750</xdr:colOff>
          <xdr:row>14</xdr:row>
          <xdr:rowOff>76200</xdr:rowOff>
        </xdr:from>
        <xdr:to>
          <xdr:col>9</xdr:col>
          <xdr:colOff>869950</xdr:colOff>
          <xdr:row>14</xdr:row>
          <xdr:rowOff>285750</xdr:rowOff>
        </xdr:to>
        <xdr:sp macro="" textlink="">
          <xdr:nvSpPr>
            <xdr:cNvPr id="11285" name="Check Box 21" hidden="1">
              <a:extLst>
                <a:ext uri="{63B3BB69-23CF-44E3-9099-C40C66FF867C}">
                  <a14:compatExt spid="_x0000_s112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184150</xdr:colOff>
          <xdr:row>14</xdr:row>
          <xdr:rowOff>76200</xdr:rowOff>
        </xdr:from>
        <xdr:to>
          <xdr:col>11</xdr:col>
          <xdr:colOff>1066800</xdr:colOff>
          <xdr:row>14</xdr:row>
          <xdr:rowOff>285750</xdr:rowOff>
        </xdr:to>
        <xdr:sp macro="" textlink="">
          <xdr:nvSpPr>
            <xdr:cNvPr id="11288" name="Check Box 24" hidden="1">
              <a:extLst>
                <a:ext uri="{63B3BB69-23CF-44E3-9099-C40C66FF867C}">
                  <a14:compatExt spid="_x0000_s112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374650</xdr:colOff>
          <xdr:row>15</xdr:row>
          <xdr:rowOff>76200</xdr:rowOff>
        </xdr:from>
        <xdr:to>
          <xdr:col>8</xdr:col>
          <xdr:colOff>1257300</xdr:colOff>
          <xdr:row>15</xdr:row>
          <xdr:rowOff>285750</xdr:rowOff>
        </xdr:to>
        <xdr:sp macro="" textlink="">
          <xdr:nvSpPr>
            <xdr:cNvPr id="11290" name="Check Box 26" hidden="1">
              <a:extLst>
                <a:ext uri="{63B3BB69-23CF-44E3-9099-C40C66FF867C}">
                  <a14:compatExt spid="_x0000_s112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1936750</xdr:colOff>
          <xdr:row>15</xdr:row>
          <xdr:rowOff>88900</xdr:rowOff>
        </xdr:from>
        <xdr:to>
          <xdr:col>9</xdr:col>
          <xdr:colOff>1638300</xdr:colOff>
          <xdr:row>15</xdr:row>
          <xdr:rowOff>304800</xdr:rowOff>
        </xdr:to>
        <xdr:sp macro="" textlink="">
          <xdr:nvSpPr>
            <xdr:cNvPr id="11291" name="Check Box 27" hidden="1">
              <a:extLst>
                <a:ext uri="{63B3BB69-23CF-44E3-9099-C40C66FF867C}">
                  <a14:compatExt spid="_x0000_s112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317500</xdr:colOff>
          <xdr:row>15</xdr:row>
          <xdr:rowOff>95250</xdr:rowOff>
        </xdr:from>
        <xdr:to>
          <xdr:col>10</xdr:col>
          <xdr:colOff>1670050</xdr:colOff>
          <xdr:row>15</xdr:row>
          <xdr:rowOff>279400</xdr:rowOff>
        </xdr:to>
        <xdr:sp macro="" textlink="">
          <xdr:nvSpPr>
            <xdr:cNvPr id="11292" name="Check Box 28" hidden="1">
              <a:extLst>
                <a:ext uri="{63B3BB69-23CF-44E3-9099-C40C66FF867C}">
                  <a14:compatExt spid="_x0000_s112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15</xdr:row>
          <xdr:rowOff>76200</xdr:rowOff>
        </xdr:from>
        <xdr:to>
          <xdr:col>11</xdr:col>
          <xdr:colOff>1079500</xdr:colOff>
          <xdr:row>15</xdr:row>
          <xdr:rowOff>285750</xdr:rowOff>
        </xdr:to>
        <xdr:sp macro="" textlink="">
          <xdr:nvSpPr>
            <xdr:cNvPr id="11293" name="Check Box 29" hidden="1">
              <a:extLst>
                <a:ext uri="{63B3BB69-23CF-44E3-9099-C40C66FF867C}">
                  <a14:compatExt spid="_x0000_s112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146050</xdr:colOff>
          <xdr:row>13</xdr:row>
          <xdr:rowOff>50800</xdr:rowOff>
        </xdr:from>
        <xdr:to>
          <xdr:col>8</xdr:col>
          <xdr:colOff>1028700</xdr:colOff>
          <xdr:row>13</xdr:row>
          <xdr:rowOff>266700</xdr:rowOff>
        </xdr:to>
        <xdr:sp macro="" textlink="">
          <xdr:nvSpPr>
            <xdr:cNvPr id="11294" name="Check Box 30" hidden="1">
              <a:extLst>
                <a:ext uri="{63B3BB69-23CF-44E3-9099-C40C66FF867C}">
                  <a14:compatExt spid="_x0000_s112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514350</xdr:colOff>
          <xdr:row>10</xdr:row>
          <xdr:rowOff>95250</xdr:rowOff>
        </xdr:from>
        <xdr:to>
          <xdr:col>8</xdr:col>
          <xdr:colOff>1409700</xdr:colOff>
          <xdr:row>10</xdr:row>
          <xdr:rowOff>304800</xdr:rowOff>
        </xdr:to>
        <xdr:sp macro="" textlink="">
          <xdr:nvSpPr>
            <xdr:cNvPr id="11297" name="Check Box 33" hidden="1">
              <a:extLst>
                <a:ext uri="{63B3BB69-23CF-44E3-9099-C40C66FF867C}">
                  <a14:compatExt spid="_x0000_s112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279400</xdr:colOff>
          <xdr:row>14</xdr:row>
          <xdr:rowOff>107950</xdr:rowOff>
        </xdr:from>
        <xdr:to>
          <xdr:col>10</xdr:col>
          <xdr:colOff>1162050</xdr:colOff>
          <xdr:row>14</xdr:row>
          <xdr:rowOff>260350</xdr:rowOff>
        </xdr:to>
        <xdr:sp macro="" textlink="">
          <xdr:nvSpPr>
            <xdr:cNvPr id="11298" name="Check Box 34" hidden="1">
              <a:extLst>
                <a:ext uri="{63B3BB69-23CF-44E3-9099-C40C66FF867C}">
                  <a14:compatExt spid="_x0000_s112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13</xdr:row>
          <xdr:rowOff>69850</xdr:rowOff>
        </xdr:from>
        <xdr:to>
          <xdr:col>10</xdr:col>
          <xdr:colOff>971550</xdr:colOff>
          <xdr:row>13</xdr:row>
          <xdr:rowOff>285750</xdr:rowOff>
        </xdr:to>
        <xdr:sp macro="" textlink="">
          <xdr:nvSpPr>
            <xdr:cNvPr id="11299" name="Check Box 35" hidden="1">
              <a:extLst>
                <a:ext uri="{63B3BB69-23CF-44E3-9099-C40C66FF867C}">
                  <a14:compatExt spid="_x0000_s112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11.xml><?xml version="1.0" encoding="utf-8"?>
<xdr:wsDr xmlns:xdr="http://schemas.openxmlformats.org/drawingml/2006/spreadsheetDrawing" xmlns:a="http://schemas.openxmlformats.org/drawingml/2006/main">
  <xdr:twoCellAnchor>
    <xdr:from>
      <xdr:col>2</xdr:col>
      <xdr:colOff>390072</xdr:colOff>
      <xdr:row>4</xdr:row>
      <xdr:rowOff>31750</xdr:rowOff>
    </xdr:from>
    <xdr:to>
      <xdr:col>11</xdr:col>
      <xdr:colOff>515938</xdr:colOff>
      <xdr:row>6</xdr:row>
      <xdr:rowOff>136525</xdr:rowOff>
    </xdr:to>
    <xdr:sp macro="" textlink="">
      <xdr:nvSpPr>
        <xdr:cNvPr id="2" name="Rectangle 1"/>
        <xdr:cNvSpPr/>
      </xdr:nvSpPr>
      <xdr:spPr>
        <a:xfrm>
          <a:off x="1914072" y="757464"/>
          <a:ext cx="14703652" cy="467632"/>
        </a:xfrm>
        <a:prstGeom prst="rect">
          <a:avLst/>
        </a:prstGeom>
        <a:solidFill>
          <a:srgbClr val="D1F3FF"/>
        </a:solidFill>
        <a:ln>
          <a:solidFill>
            <a:srgbClr val="00B0F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ctr"/>
          <a:r>
            <a:rPr lang="fr-FR" sz="2000" b="0" cap="none" spc="0">
              <a:ln w="0"/>
              <a:solidFill>
                <a:srgbClr val="00759E"/>
              </a:solidFill>
              <a:effectLst>
                <a:outerShdw blurRad="38100" dist="19050" dir="2700000" algn="tl" rotWithShape="0">
                  <a:schemeClr val="dk1">
                    <a:alpha val="40000"/>
                  </a:schemeClr>
                </a:outerShdw>
              </a:effectLst>
            </a:rPr>
            <a:t>BILA</a:t>
          </a:r>
          <a:r>
            <a:rPr lang="fr-FR" sz="2000" b="0" cap="none" spc="0" baseline="0">
              <a:ln w="0"/>
              <a:solidFill>
                <a:srgbClr val="00759E"/>
              </a:solidFill>
              <a:effectLst>
                <a:outerShdw blurRad="38100" dist="19050" dir="2700000" algn="tl" rotWithShape="0">
                  <a:schemeClr val="dk1">
                    <a:alpha val="40000"/>
                  </a:schemeClr>
                </a:outerShdw>
              </a:effectLst>
            </a:rPr>
            <a:t>N DE L'OUTIL DE DIAGNOSTIC DE LA QUALITE DE L'EAU </a:t>
          </a:r>
          <a:endParaRPr lang="fr-FR" sz="2000" b="0" cap="none" spc="0">
            <a:ln w="0"/>
            <a:solidFill>
              <a:srgbClr val="00759E"/>
            </a:solidFill>
            <a:effectLst>
              <a:outerShdw blurRad="38100" dist="19050" dir="2700000" algn="tl" rotWithShape="0">
                <a:schemeClr val="dk1">
                  <a:alpha val="40000"/>
                </a:schemeClr>
              </a:outerShdw>
            </a:effectLst>
          </a:endParaRPr>
        </a:p>
      </xdr:txBody>
    </xdr:sp>
    <xdr:clientData/>
  </xdr:twoCellAnchor>
  <xdr:twoCellAnchor>
    <xdr:from>
      <xdr:col>2</xdr:col>
      <xdr:colOff>435430</xdr:colOff>
      <xdr:row>7</xdr:row>
      <xdr:rowOff>63500</xdr:rowOff>
    </xdr:from>
    <xdr:to>
      <xdr:col>11</xdr:col>
      <xdr:colOff>512235</xdr:colOff>
      <xdr:row>20</xdr:row>
      <xdr:rowOff>119062</xdr:rowOff>
    </xdr:to>
    <xdr:sp macro="" textlink="">
      <xdr:nvSpPr>
        <xdr:cNvPr id="3" name="Rectangle 2"/>
        <xdr:cNvSpPr/>
      </xdr:nvSpPr>
      <xdr:spPr>
        <a:xfrm>
          <a:off x="1959430" y="1341438"/>
          <a:ext cx="14673868" cy="6532562"/>
        </a:xfrm>
        <a:prstGeom prst="rect">
          <a:avLst/>
        </a:prstGeom>
        <a:noFill/>
        <a:ln w="57150">
          <a:solidFill>
            <a:srgbClr val="00B0F0"/>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t"/>
        <a:lstStyle/>
        <a:p>
          <a:pPr algn="l"/>
          <a:endParaRPr lang="fr-FR" sz="1100"/>
        </a:p>
      </xdr:txBody>
    </xdr:sp>
    <xdr:clientData/>
  </xdr:twoCellAnchor>
  <xdr:oneCellAnchor>
    <xdr:from>
      <xdr:col>6</xdr:col>
      <xdr:colOff>525571</xdr:colOff>
      <xdr:row>23</xdr:row>
      <xdr:rowOff>18521</xdr:rowOff>
    </xdr:from>
    <xdr:ext cx="2313761" cy="937683"/>
    <xdr:pic>
      <xdr:nvPicPr>
        <xdr:cNvPr id="5" name="Image 4"/>
        <xdr:cNvPicPr>
          <a:picLocks noChangeAspect="1"/>
        </xdr:cNvPicPr>
      </xdr:nvPicPr>
      <xdr:blipFill>
        <a:blip xmlns:r="http://schemas.openxmlformats.org/officeDocument/2006/relationships" r:embed="rId1">
          <a:extLst>
            <a:ext uri="{28A0092B-C50C-407E-A947-70E740481C1C}">
              <a14:useLocalDpi xmlns:a14="http://schemas.microsoft.com/office/drawing/2010/main"/>
            </a:ext>
          </a:extLst>
        </a:blip>
        <a:stretch>
          <a:fillRect/>
        </a:stretch>
      </xdr:blipFill>
      <xdr:spPr>
        <a:xfrm>
          <a:off x="7081946" y="8321146"/>
          <a:ext cx="2313761" cy="937683"/>
        </a:xfrm>
        <a:prstGeom prst="rect">
          <a:avLst/>
        </a:prstGeom>
      </xdr:spPr>
    </xdr:pic>
    <xdr:clientData/>
  </xdr:oneCellAnchor>
  <xdr:oneCellAnchor>
    <xdr:from>
      <xdr:col>15</xdr:col>
      <xdr:colOff>252479</xdr:colOff>
      <xdr:row>24</xdr:row>
      <xdr:rowOff>54661</xdr:rowOff>
    </xdr:from>
    <xdr:ext cx="705094" cy="317489"/>
    <xdr:pic>
      <xdr:nvPicPr>
        <xdr:cNvPr id="6" name="Picture" descr="LOGO_screenshot_264"/>
        <xdr:cNvPicPr/>
      </xdr:nvPicPr>
      <xdr:blipFill>
        <a:blip xmlns:r="http://schemas.openxmlformats.org/officeDocument/2006/relationships" r:embed="rId2" cstate="email">
          <a:extLst>
            <a:ext uri="{28A0092B-C50C-407E-A947-70E740481C1C}">
              <a14:useLocalDpi xmlns:a14="http://schemas.microsoft.com/office/drawing/2010/main"/>
            </a:ext>
          </a:extLst>
        </a:blip>
        <a:stretch>
          <a:fillRect/>
        </a:stretch>
      </xdr:blipFill>
      <xdr:spPr bwMode="auto">
        <a:xfrm>
          <a:off x="12444479" y="4658411"/>
          <a:ext cx="705094" cy="317489"/>
        </a:xfrm>
        <a:prstGeom prst="rect">
          <a:avLst/>
        </a:prstGeom>
        <a:noFill/>
        <a:ln w="9525">
          <a:noFill/>
          <a:miter lim="800000"/>
          <a:headEnd/>
          <a:tailEnd/>
        </a:ln>
      </xdr:spPr>
    </xdr:pic>
    <xdr:clientData/>
  </xdr:oneCellAnchor>
  <xdr:oneCellAnchor>
    <xdr:from>
      <xdr:col>9</xdr:col>
      <xdr:colOff>1265605</xdr:colOff>
      <xdr:row>26</xdr:row>
      <xdr:rowOff>65314</xdr:rowOff>
    </xdr:from>
    <xdr:ext cx="716123" cy="611835"/>
    <xdr:pic>
      <xdr:nvPicPr>
        <xdr:cNvPr id="8" name="Picture 2" descr="http://www.actalia.eu/wp-content/themes/actalia/img/logo-actalia.png"/>
        <xdr:cNvPicPr>
          <a:picLocks noChangeAspect="1" noChangeArrowheads="1"/>
        </xdr:cNvPicPr>
      </xdr:nvPicPr>
      <xdr:blipFill>
        <a:blip xmlns:r="http://schemas.openxmlformats.org/officeDocument/2006/relationships" r:embed="rId3" cstate="email">
          <a:extLst>
            <a:ext uri="{28A0092B-C50C-407E-A947-70E740481C1C}">
              <a14:useLocalDpi xmlns:a14="http://schemas.microsoft.com/office/drawing/2010/main"/>
            </a:ext>
          </a:extLst>
        </a:blip>
        <a:srcRect/>
        <a:stretch>
          <a:fillRect/>
        </a:stretch>
      </xdr:blipFill>
      <xdr:spPr bwMode="auto">
        <a:xfrm>
          <a:off x="13386168" y="8915627"/>
          <a:ext cx="716123" cy="61183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2</xdr:col>
      <xdr:colOff>397630</xdr:colOff>
      <xdr:row>21</xdr:row>
      <xdr:rowOff>143757</xdr:rowOff>
    </xdr:from>
    <xdr:to>
      <xdr:col>11</xdr:col>
      <xdr:colOff>662516</xdr:colOff>
      <xdr:row>29</xdr:row>
      <xdr:rowOff>181856</xdr:rowOff>
    </xdr:to>
    <xdr:sp macro="" textlink="">
      <xdr:nvSpPr>
        <xdr:cNvPr id="14" name="Rectangle 13"/>
        <xdr:cNvSpPr/>
      </xdr:nvSpPr>
      <xdr:spPr>
        <a:xfrm>
          <a:off x="1921630" y="8081257"/>
          <a:ext cx="14861949" cy="1498599"/>
        </a:xfrm>
        <a:prstGeom prst="rect">
          <a:avLst/>
        </a:prstGeom>
        <a:noFill/>
        <a:ln w="38100">
          <a:no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l"/>
          <a:r>
            <a:rPr lang="fr-FR" sz="1800" b="1"/>
            <a:t>MERCI</a:t>
          </a:r>
          <a:r>
            <a:rPr lang="fr-FR" sz="1800" b="1" baseline="0"/>
            <a:t> POUR VOTRE PARTICIPATION A CET AUDIT ! </a:t>
          </a:r>
          <a:endParaRPr lang="fr-FR" sz="1800" b="1"/>
        </a:p>
      </xdr:txBody>
    </xdr:sp>
    <xdr:clientData/>
  </xdr:twoCellAnchor>
  <xdr:oneCellAnchor>
    <xdr:from>
      <xdr:col>9</xdr:col>
      <xdr:colOff>2079142</xdr:colOff>
      <xdr:row>26</xdr:row>
      <xdr:rowOff>83785</xdr:rowOff>
    </xdr:from>
    <xdr:ext cx="1177349" cy="588675"/>
    <xdr:pic>
      <xdr:nvPicPr>
        <xdr:cNvPr id="22" name="Image 21"/>
        <xdr:cNvPicPr>
          <a:picLocks noChangeAspect="1"/>
        </xdr:cNvPicPr>
      </xdr:nvPicPr>
      <xdr:blipFill>
        <a:blip xmlns:r="http://schemas.openxmlformats.org/officeDocument/2006/relationships" r:embed="rId4" cstate="email">
          <a:extLst>
            <a:ext uri="{28A0092B-C50C-407E-A947-70E740481C1C}">
              <a14:useLocalDpi xmlns:a14="http://schemas.microsoft.com/office/drawing/2010/main"/>
            </a:ext>
          </a:extLst>
        </a:blip>
        <a:stretch>
          <a:fillRect/>
        </a:stretch>
      </xdr:blipFill>
      <xdr:spPr>
        <a:xfrm>
          <a:off x="14199705" y="8934098"/>
          <a:ext cx="1177349" cy="588675"/>
        </a:xfrm>
        <a:prstGeom prst="rect">
          <a:avLst/>
        </a:prstGeom>
      </xdr:spPr>
    </xdr:pic>
    <xdr:clientData/>
  </xdr:oneCellAnchor>
  <xdr:oneCellAnchor>
    <xdr:from>
      <xdr:col>10</xdr:col>
      <xdr:colOff>1471486</xdr:colOff>
      <xdr:row>22</xdr:row>
      <xdr:rowOff>44954</xdr:rowOff>
    </xdr:from>
    <xdr:ext cx="786467" cy="541672"/>
    <xdr:pic>
      <xdr:nvPicPr>
        <xdr:cNvPr id="23" name="Image 22"/>
        <xdr:cNvPicPr>
          <a:picLocks noChangeAspect="1"/>
        </xdr:cNvPicPr>
      </xdr:nvPicPr>
      <xdr:blipFill>
        <a:blip xmlns:r="http://schemas.openxmlformats.org/officeDocument/2006/relationships" r:embed="rId5" cstate="email">
          <a:extLst>
            <a:ext uri="{28A0092B-C50C-407E-A947-70E740481C1C}">
              <a14:useLocalDpi xmlns:a14="http://schemas.microsoft.com/office/drawing/2010/main"/>
            </a:ext>
          </a:extLst>
        </a:blip>
        <a:stretch>
          <a:fillRect/>
        </a:stretch>
      </xdr:blipFill>
      <xdr:spPr>
        <a:xfrm>
          <a:off x="15703424" y="8165017"/>
          <a:ext cx="786467" cy="541672"/>
        </a:xfrm>
        <a:prstGeom prst="rect">
          <a:avLst/>
        </a:prstGeom>
      </xdr:spPr>
    </xdr:pic>
    <xdr:clientData/>
  </xdr:oneCellAnchor>
  <xdr:oneCellAnchor>
    <xdr:from>
      <xdr:col>10</xdr:col>
      <xdr:colOff>112896</xdr:colOff>
      <xdr:row>22</xdr:row>
      <xdr:rowOff>74817</xdr:rowOff>
    </xdr:from>
    <xdr:ext cx="1248297" cy="636548"/>
    <xdr:pic>
      <xdr:nvPicPr>
        <xdr:cNvPr id="24" name="Image 23"/>
        <xdr:cNvPicPr>
          <a:picLocks noChangeAspect="1"/>
        </xdr:cNvPicPr>
      </xdr:nvPicPr>
      <xdr:blipFill>
        <a:blip xmlns:r="http://schemas.openxmlformats.org/officeDocument/2006/relationships" r:embed="rId6" cstate="email">
          <a:extLst>
            <a:ext uri="{28A0092B-C50C-407E-A947-70E740481C1C}">
              <a14:useLocalDpi xmlns:a14="http://schemas.microsoft.com/office/drawing/2010/main"/>
            </a:ext>
          </a:extLst>
        </a:blip>
        <a:stretch>
          <a:fillRect/>
        </a:stretch>
      </xdr:blipFill>
      <xdr:spPr>
        <a:xfrm>
          <a:off x="14344834" y="8194880"/>
          <a:ext cx="1248297" cy="636548"/>
        </a:xfrm>
        <a:prstGeom prst="rect">
          <a:avLst/>
        </a:prstGeom>
      </xdr:spPr>
    </xdr:pic>
    <xdr:clientData/>
  </xdr:oneCellAnchor>
  <xdr:oneCellAnchor>
    <xdr:from>
      <xdr:col>10</xdr:col>
      <xdr:colOff>1289426</xdr:colOff>
      <xdr:row>26</xdr:row>
      <xdr:rowOff>148595</xdr:rowOff>
    </xdr:from>
    <xdr:ext cx="955828" cy="541327"/>
    <xdr:pic>
      <xdr:nvPicPr>
        <xdr:cNvPr id="25" name="Image 24"/>
        <xdr:cNvPicPr>
          <a:picLocks noChangeAspect="1"/>
        </xdr:cNvPicPr>
      </xdr:nvPicPr>
      <xdr:blipFill>
        <a:blip xmlns:r="http://schemas.openxmlformats.org/officeDocument/2006/relationships" r:embed="rId7" cstate="email">
          <a:extLst>
            <a:ext uri="{28A0092B-C50C-407E-A947-70E740481C1C}">
              <a14:useLocalDpi xmlns:a14="http://schemas.microsoft.com/office/drawing/2010/main"/>
            </a:ext>
          </a:extLst>
        </a:blip>
        <a:stretch>
          <a:fillRect/>
        </a:stretch>
      </xdr:blipFill>
      <xdr:spPr>
        <a:xfrm>
          <a:off x="15521364" y="8998908"/>
          <a:ext cx="955828" cy="541327"/>
        </a:xfrm>
        <a:prstGeom prst="rect">
          <a:avLst/>
        </a:prstGeom>
      </xdr:spPr>
    </xdr:pic>
    <xdr:clientData/>
  </xdr:oneCellAnchor>
  <xdr:oneCellAnchor>
    <xdr:from>
      <xdr:col>9</xdr:col>
      <xdr:colOff>1209920</xdr:colOff>
      <xdr:row>22</xdr:row>
      <xdr:rowOff>87288</xdr:rowOff>
    </xdr:from>
    <xdr:ext cx="963898" cy="685357"/>
    <xdr:pic>
      <xdr:nvPicPr>
        <xdr:cNvPr id="26" name="Image 25"/>
        <xdr:cNvPicPr>
          <a:picLocks noChangeAspect="1"/>
        </xdr:cNvPicPr>
      </xdr:nvPicPr>
      <xdr:blipFill>
        <a:blip xmlns:r="http://schemas.openxmlformats.org/officeDocument/2006/relationships" r:embed="rId8" cstate="email">
          <a:extLst>
            <a:ext uri="{28A0092B-C50C-407E-A947-70E740481C1C}">
              <a14:useLocalDpi xmlns:a14="http://schemas.microsoft.com/office/drawing/2010/main"/>
            </a:ext>
          </a:extLst>
        </a:blip>
        <a:stretch>
          <a:fillRect/>
        </a:stretch>
      </xdr:blipFill>
      <xdr:spPr>
        <a:xfrm>
          <a:off x="13330483" y="8207351"/>
          <a:ext cx="963898" cy="685357"/>
        </a:xfrm>
        <a:prstGeom prst="rect">
          <a:avLst/>
        </a:prstGeom>
      </xdr:spPr>
    </xdr:pic>
    <xdr:clientData/>
  </xdr:oneCellAnchor>
  <xdr:oneCellAnchor>
    <xdr:from>
      <xdr:col>9</xdr:col>
      <xdr:colOff>162879</xdr:colOff>
      <xdr:row>22</xdr:row>
      <xdr:rowOff>119032</xdr:rowOff>
    </xdr:from>
    <xdr:ext cx="1058438" cy="437500"/>
    <xdr:pic>
      <xdr:nvPicPr>
        <xdr:cNvPr id="27" name="Image 26"/>
        <xdr:cNvPicPr>
          <a:picLocks noChangeAspect="1"/>
        </xdr:cNvPicPr>
      </xdr:nvPicPr>
      <xdr:blipFill rotWithShape="1">
        <a:blip xmlns:r="http://schemas.openxmlformats.org/officeDocument/2006/relationships" r:embed="rId9" cstate="email">
          <a:extLst>
            <a:ext uri="{28A0092B-C50C-407E-A947-70E740481C1C}">
              <a14:useLocalDpi xmlns:a14="http://schemas.microsoft.com/office/drawing/2010/main"/>
            </a:ext>
          </a:extLst>
        </a:blip>
        <a:srcRect/>
        <a:stretch/>
      </xdr:blipFill>
      <xdr:spPr>
        <a:xfrm>
          <a:off x="12283442" y="8239095"/>
          <a:ext cx="1058438" cy="437500"/>
        </a:xfrm>
        <a:prstGeom prst="rect">
          <a:avLst/>
        </a:prstGeom>
      </xdr:spPr>
    </xdr:pic>
    <xdr:clientData/>
  </xdr:oneCellAnchor>
  <xdr:twoCellAnchor editAs="oneCell">
    <xdr:from>
      <xdr:col>10</xdr:col>
      <xdr:colOff>1141363</xdr:colOff>
      <xdr:row>2</xdr:row>
      <xdr:rowOff>150685</xdr:rowOff>
    </xdr:from>
    <xdr:to>
      <xdr:col>12</xdr:col>
      <xdr:colOff>562427</xdr:colOff>
      <xdr:row>9</xdr:row>
      <xdr:rowOff>199572</xdr:rowOff>
    </xdr:to>
    <xdr:pic>
      <xdr:nvPicPr>
        <xdr:cNvPr id="28" name="Image 27"/>
        <xdr:cNvPicPr>
          <a:picLocks noChangeAspect="1"/>
        </xdr:cNvPicPr>
      </xdr:nvPicPr>
      <xdr:blipFill>
        <a:blip xmlns:r="http://schemas.openxmlformats.org/officeDocument/2006/relationships" r:embed="rId10" cstate="email">
          <a:extLst>
            <a:ext uri="{28A0092B-C50C-407E-A947-70E740481C1C}">
              <a14:useLocalDpi xmlns:a14="http://schemas.microsoft.com/office/drawing/2010/main"/>
            </a:ext>
          </a:extLst>
        </a:blip>
        <a:stretch>
          <a:fillRect/>
        </a:stretch>
      </xdr:blipFill>
      <xdr:spPr>
        <a:xfrm>
          <a:off x="15356292" y="676828"/>
          <a:ext cx="2069921" cy="1890387"/>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xdr:from>
      <xdr:col>3</xdr:col>
      <xdr:colOff>171451</xdr:colOff>
      <xdr:row>3</xdr:row>
      <xdr:rowOff>120650</xdr:rowOff>
    </xdr:from>
    <xdr:to>
      <xdr:col>16</xdr:col>
      <xdr:colOff>50801</xdr:colOff>
      <xdr:row>6</xdr:row>
      <xdr:rowOff>11112</xdr:rowOff>
    </xdr:to>
    <xdr:sp macro="" textlink="">
      <xdr:nvSpPr>
        <xdr:cNvPr id="2" name="Rectangle 1"/>
        <xdr:cNvSpPr/>
      </xdr:nvSpPr>
      <xdr:spPr>
        <a:xfrm>
          <a:off x="2457451" y="673100"/>
          <a:ext cx="9785350" cy="442912"/>
        </a:xfrm>
        <a:prstGeom prst="rect">
          <a:avLst/>
        </a:prstGeom>
        <a:solidFill>
          <a:srgbClr val="ECD9FF"/>
        </a:solidFill>
        <a:ln w="38100">
          <a:solidFill>
            <a:srgbClr val="ECD9FF"/>
          </a:solidFill>
        </a:ln>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ctr"/>
          <a:r>
            <a:rPr lang="fr-FR" sz="2000" b="1" baseline="0">
              <a:solidFill>
                <a:schemeClr val="bg2">
                  <a:lumMod val="25000"/>
                </a:schemeClr>
              </a:solidFill>
            </a:rPr>
            <a:t>POUR ALLER PLUS    LOIN  </a:t>
          </a:r>
          <a:endParaRPr lang="fr-FR" sz="2000" b="1">
            <a:solidFill>
              <a:schemeClr val="bg2">
                <a:lumMod val="25000"/>
              </a:schemeClr>
            </a:solidFill>
          </a:endParaRPr>
        </a:p>
      </xdr:txBody>
    </xdr:sp>
    <xdr:clientData/>
  </xdr:twoCellAnchor>
  <xdr:twoCellAnchor>
    <xdr:from>
      <xdr:col>3</xdr:col>
      <xdr:colOff>110770</xdr:colOff>
      <xdr:row>6</xdr:row>
      <xdr:rowOff>125411</xdr:rowOff>
    </xdr:from>
    <xdr:to>
      <xdr:col>16</xdr:col>
      <xdr:colOff>43973</xdr:colOff>
      <xdr:row>40</xdr:row>
      <xdr:rowOff>40924</xdr:rowOff>
    </xdr:to>
    <xdr:sp macro="" textlink="">
      <xdr:nvSpPr>
        <xdr:cNvPr id="3" name="Rectangle 2"/>
        <xdr:cNvSpPr/>
      </xdr:nvSpPr>
      <xdr:spPr>
        <a:xfrm>
          <a:off x="2396770" y="1226078"/>
          <a:ext cx="9839203" cy="6152624"/>
        </a:xfrm>
        <a:prstGeom prst="rect">
          <a:avLst/>
        </a:prstGeom>
        <a:ln w="38100">
          <a:solidFill>
            <a:srgbClr val="ECD9FF"/>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t"/>
        <a:lstStyle/>
        <a:p>
          <a:pPr algn="l"/>
          <a:endParaRPr lang="fr-FR" sz="1100"/>
        </a:p>
      </xdr:txBody>
    </xdr:sp>
    <xdr:clientData/>
  </xdr:twoCellAnchor>
  <xdr:oneCellAnchor>
    <xdr:from>
      <xdr:col>10</xdr:col>
      <xdr:colOff>400048</xdr:colOff>
      <xdr:row>2</xdr:row>
      <xdr:rowOff>110422</xdr:rowOff>
    </xdr:from>
    <xdr:ext cx="1197430" cy="1088141"/>
    <xdr:pic>
      <xdr:nvPicPr>
        <xdr:cNvPr id="4" name="Image 3"/>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tretch>
          <a:fillRect/>
        </a:stretch>
      </xdr:blipFill>
      <xdr:spPr>
        <a:xfrm flipH="1">
          <a:off x="8020048" y="478722"/>
          <a:ext cx="1197430" cy="1088141"/>
        </a:xfrm>
        <a:prstGeom prst="rect">
          <a:avLst/>
        </a:prstGeom>
      </xdr:spPr>
    </xdr:pic>
    <xdr:clientData/>
  </xdr:oneCellAnchor>
  <xdr:oneCellAnchor>
    <xdr:from>
      <xdr:col>3</xdr:col>
      <xdr:colOff>314324</xdr:colOff>
      <xdr:row>6</xdr:row>
      <xdr:rowOff>151792</xdr:rowOff>
    </xdr:from>
    <xdr:ext cx="2371726" cy="3099948"/>
    <xdr:pic>
      <xdr:nvPicPr>
        <xdr:cNvPr id="5" name="Image 4">
          <a:hlinkClick xmlns:r="http://schemas.openxmlformats.org/officeDocument/2006/relationships" r:id="rId2"/>
        </xdr:cNvPr>
        <xdr:cNvPicPr>
          <a:picLocks noChangeAspect="1"/>
        </xdr:cNvPicPr>
      </xdr:nvPicPr>
      <xdr:blipFill rotWithShape="1">
        <a:blip xmlns:r="http://schemas.openxmlformats.org/officeDocument/2006/relationships" r:embed="rId3" cstate="email">
          <a:extLst>
            <a:ext uri="{28A0092B-C50C-407E-A947-70E740481C1C}">
              <a14:useLocalDpi xmlns:a14="http://schemas.microsoft.com/office/drawing/2010/main"/>
            </a:ext>
          </a:extLst>
        </a:blip>
        <a:srcRect/>
        <a:stretch/>
      </xdr:blipFill>
      <xdr:spPr>
        <a:xfrm>
          <a:off x="2600324" y="1256692"/>
          <a:ext cx="2371726" cy="3099948"/>
        </a:xfrm>
        <a:prstGeom prst="rect">
          <a:avLst/>
        </a:prstGeom>
      </xdr:spPr>
    </xdr:pic>
    <xdr:clientData/>
  </xdr:oneCellAnchor>
  <xdr:twoCellAnchor>
    <xdr:from>
      <xdr:col>4</xdr:col>
      <xdr:colOff>528636</xdr:colOff>
      <xdr:row>20</xdr:row>
      <xdr:rowOff>38862</xdr:rowOff>
    </xdr:from>
    <xdr:to>
      <xdr:col>7</xdr:col>
      <xdr:colOff>201952</xdr:colOff>
      <xdr:row>21</xdr:row>
      <xdr:rowOff>107950</xdr:rowOff>
    </xdr:to>
    <xdr:sp macro="" textlink="">
      <xdr:nvSpPr>
        <xdr:cNvPr id="6" name="Rectangle 5"/>
        <xdr:cNvSpPr/>
      </xdr:nvSpPr>
      <xdr:spPr>
        <a:xfrm>
          <a:off x="3576636" y="3721862"/>
          <a:ext cx="1959316" cy="253238"/>
        </a:xfrm>
        <a:prstGeom prst="rect">
          <a:avLst/>
        </a:prstGeom>
        <a:solidFill>
          <a:srgbClr val="CC99FF"/>
        </a:solidFill>
        <a:ln>
          <a:solidFill>
            <a:srgbClr val="CC99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b="1"/>
            <a:t>PLAQUETTE EAU DE BOISSON :</a:t>
          </a:r>
        </a:p>
      </xdr:txBody>
    </xdr:sp>
    <xdr:clientData/>
  </xdr:twoCellAnchor>
  <xdr:oneCellAnchor>
    <xdr:from>
      <xdr:col>7</xdr:col>
      <xdr:colOff>486479</xdr:colOff>
      <xdr:row>7</xdr:row>
      <xdr:rowOff>21870</xdr:rowOff>
    </xdr:from>
    <xdr:ext cx="2352675" cy="3036787"/>
    <xdr:pic>
      <xdr:nvPicPr>
        <xdr:cNvPr id="7" name="Image 6">
          <a:hlinkClick xmlns:r="http://schemas.openxmlformats.org/officeDocument/2006/relationships" r:id="rId4"/>
        </xdr:cNvPr>
        <xdr:cNvPicPr>
          <a:picLocks noChangeAspect="1"/>
        </xdr:cNvPicPr>
      </xdr:nvPicPr>
      <xdr:blipFill>
        <a:blip xmlns:r="http://schemas.openxmlformats.org/officeDocument/2006/relationships" r:embed="rId5" cstate="email">
          <a:extLst>
            <a:ext uri="{28A0092B-C50C-407E-A947-70E740481C1C}">
              <a14:useLocalDpi xmlns:a14="http://schemas.microsoft.com/office/drawing/2010/main"/>
            </a:ext>
          </a:extLst>
        </a:blip>
        <a:stretch>
          <a:fillRect/>
        </a:stretch>
      </xdr:blipFill>
      <xdr:spPr>
        <a:xfrm>
          <a:off x="5820479" y="1305981"/>
          <a:ext cx="2352675" cy="3036787"/>
        </a:xfrm>
        <a:prstGeom prst="rect">
          <a:avLst/>
        </a:prstGeom>
      </xdr:spPr>
    </xdr:pic>
    <xdr:clientData/>
  </xdr:oneCellAnchor>
  <xdr:twoCellAnchor>
    <xdr:from>
      <xdr:col>8</xdr:col>
      <xdr:colOff>460375</xdr:colOff>
      <xdr:row>20</xdr:row>
      <xdr:rowOff>111478</xdr:rowOff>
    </xdr:from>
    <xdr:to>
      <xdr:col>11</xdr:col>
      <xdr:colOff>627063</xdr:colOff>
      <xdr:row>22</xdr:row>
      <xdr:rowOff>11464</xdr:rowOff>
    </xdr:to>
    <xdr:sp macro="" textlink="">
      <xdr:nvSpPr>
        <xdr:cNvPr id="8" name="Rectangle 7"/>
        <xdr:cNvSpPr/>
      </xdr:nvSpPr>
      <xdr:spPr>
        <a:xfrm>
          <a:off x="6556375" y="3780367"/>
          <a:ext cx="2452688" cy="266875"/>
        </a:xfrm>
        <a:prstGeom prst="rect">
          <a:avLst/>
        </a:prstGeom>
        <a:solidFill>
          <a:srgbClr val="CC99FF"/>
        </a:solidFill>
        <a:ln>
          <a:solidFill>
            <a:srgbClr val="CC99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000" b="1"/>
            <a:t>PLAQUETTE MAITRISE</a:t>
          </a:r>
          <a:r>
            <a:rPr lang="fr-FR" sz="1000" b="1" baseline="0"/>
            <a:t> DU BIOFILM : </a:t>
          </a:r>
          <a:endParaRPr lang="fr-FR" sz="1000" b="1"/>
        </a:p>
      </xdr:txBody>
    </xdr:sp>
    <xdr:clientData/>
  </xdr:twoCellAnchor>
  <xdr:twoCellAnchor>
    <xdr:from>
      <xdr:col>9</xdr:col>
      <xdr:colOff>722312</xdr:colOff>
      <xdr:row>26</xdr:row>
      <xdr:rowOff>98774</xdr:rowOff>
    </xdr:from>
    <xdr:to>
      <xdr:col>14</xdr:col>
      <xdr:colOff>666748</xdr:colOff>
      <xdr:row>34</xdr:row>
      <xdr:rowOff>76199</xdr:rowOff>
    </xdr:to>
    <xdr:sp macro="" textlink="">
      <xdr:nvSpPr>
        <xdr:cNvPr id="9" name="Rectangle à coins arrondis 8"/>
        <xdr:cNvSpPr/>
      </xdr:nvSpPr>
      <xdr:spPr>
        <a:xfrm>
          <a:off x="7580312" y="4845399"/>
          <a:ext cx="3754436" cy="1437925"/>
        </a:xfrm>
        <a:prstGeom prst="round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r>
            <a:rPr lang="fr-FR" sz="1400" b="1">
              <a:solidFill>
                <a:schemeClr val="bg2">
                  <a:lumMod val="25000"/>
                </a:schemeClr>
              </a:solidFill>
              <a:effectLst/>
              <a:latin typeface="+mn-lt"/>
              <a:ea typeface="+mn-ea"/>
              <a:cs typeface="+mn-cs"/>
            </a:rPr>
            <a:t>Vous souhaitez</a:t>
          </a:r>
          <a:r>
            <a:rPr lang="fr-FR" sz="1400" b="1" baseline="0">
              <a:solidFill>
                <a:schemeClr val="bg2">
                  <a:lumMod val="25000"/>
                </a:schemeClr>
              </a:solidFill>
              <a:effectLst/>
              <a:latin typeface="+mn-lt"/>
              <a:ea typeface="+mn-ea"/>
              <a:cs typeface="+mn-cs"/>
            </a:rPr>
            <a:t> également faire un point sur votre source d'eau ? </a:t>
          </a:r>
          <a:r>
            <a:rPr lang="fr-FR" sz="1400" baseline="0">
              <a:solidFill>
                <a:schemeClr val="bg2">
                  <a:lumMod val="25000"/>
                </a:schemeClr>
              </a:solidFill>
              <a:effectLst/>
              <a:latin typeface="+mn-lt"/>
              <a:ea typeface="+mn-ea"/>
              <a:cs typeface="+mn-cs"/>
            </a:rPr>
            <a:t/>
          </a:r>
          <a:br>
            <a:rPr lang="fr-FR" sz="1400" baseline="0">
              <a:solidFill>
                <a:schemeClr val="bg2">
                  <a:lumMod val="25000"/>
                </a:schemeClr>
              </a:solidFill>
              <a:effectLst/>
              <a:latin typeface="+mn-lt"/>
              <a:ea typeface="+mn-ea"/>
              <a:cs typeface="+mn-cs"/>
            </a:rPr>
          </a:br>
          <a:r>
            <a:rPr lang="fr-FR" sz="1400" u="sng">
              <a:solidFill>
                <a:schemeClr val="bg2">
                  <a:lumMod val="25000"/>
                </a:schemeClr>
              </a:solidFill>
              <a:effectLst/>
              <a:latin typeface="+mn-lt"/>
              <a:ea typeface="+mn-ea"/>
              <a:cs typeface="+mn-cs"/>
            </a:rPr>
            <a:t>Audit</a:t>
          </a:r>
          <a:r>
            <a:rPr lang="fr-FR" sz="1400" u="sng" baseline="0">
              <a:solidFill>
                <a:schemeClr val="bg2">
                  <a:lumMod val="25000"/>
                </a:schemeClr>
              </a:solidFill>
              <a:effectLst/>
              <a:latin typeface="+mn-lt"/>
              <a:ea typeface="+mn-ea"/>
              <a:cs typeface="+mn-cs"/>
            </a:rPr>
            <a:t>  "Diagnostic de captage" :</a:t>
          </a:r>
          <a:endParaRPr lang="fr-FR" sz="1400" u="sng">
            <a:solidFill>
              <a:schemeClr val="bg2">
                <a:lumMod val="25000"/>
              </a:schemeClr>
            </a:solidFill>
            <a:effectLst/>
          </a:endParaRPr>
        </a:p>
        <a:p>
          <a:r>
            <a:rPr lang="fr-FR" sz="1400" baseline="0">
              <a:solidFill>
                <a:schemeClr val="bg2">
                  <a:lumMod val="25000"/>
                </a:schemeClr>
              </a:solidFill>
              <a:effectLst/>
              <a:latin typeface="+mn-lt"/>
              <a:ea typeface="+mn-ea"/>
              <a:cs typeface="+mn-cs"/>
            </a:rPr>
            <a:t>Contactez  </a:t>
          </a:r>
          <a:r>
            <a:rPr lang="fr-FR" sz="1400" i="0" u="sng" baseline="0">
              <a:solidFill>
                <a:schemeClr val="bg2">
                  <a:lumMod val="25000"/>
                </a:schemeClr>
              </a:solidFill>
              <a:effectLst/>
              <a:latin typeface="+mn-lt"/>
              <a:ea typeface="+mn-ea"/>
              <a:cs typeface="+mn-cs"/>
            </a:rPr>
            <a:t>antenne.ploufragan@gds-bretagne.fr, </a:t>
          </a:r>
          <a:r>
            <a:rPr lang="fr-FR" sz="1400" baseline="0">
              <a:solidFill>
                <a:schemeClr val="bg2">
                  <a:lumMod val="25000"/>
                </a:schemeClr>
              </a:solidFill>
              <a:effectLst/>
              <a:latin typeface="+mn-lt"/>
              <a:ea typeface="+mn-ea"/>
              <a:cs typeface="+mn-cs"/>
            </a:rPr>
            <a:t>pour réaliser l'audit de captage ! </a:t>
          </a:r>
          <a:endParaRPr lang="fr-FR" sz="1400">
            <a:solidFill>
              <a:schemeClr val="bg2">
                <a:lumMod val="25000"/>
              </a:schemeClr>
            </a:solidFill>
            <a:effectLst/>
          </a:endParaRPr>
        </a:p>
        <a:p>
          <a:pPr algn="l"/>
          <a:endParaRPr lang="fr-FR" sz="1100"/>
        </a:p>
      </xdr:txBody>
    </xdr:sp>
    <xdr:clientData/>
  </xdr:twoCellAnchor>
  <xdr:oneCellAnchor>
    <xdr:from>
      <xdr:col>13</xdr:col>
      <xdr:colOff>641348</xdr:colOff>
      <xdr:row>28</xdr:row>
      <xdr:rowOff>32100</xdr:rowOff>
    </xdr:from>
    <xdr:ext cx="679450" cy="673100"/>
    <xdr:pic>
      <xdr:nvPicPr>
        <xdr:cNvPr id="10" name="Image 9"/>
        <xdr:cNvPicPr>
          <a:picLocks noChangeAspect="1"/>
        </xdr:cNvPicPr>
      </xdr:nvPicPr>
      <xdr:blipFill>
        <a:blip xmlns:r="http://schemas.openxmlformats.org/officeDocument/2006/relationships" r:embed="rId6" cstate="email">
          <a:extLst>
            <a:ext uri="{BEBA8EAE-BF5A-486C-A8C5-ECC9F3942E4B}">
              <a14:imgProps xmlns:a14="http://schemas.microsoft.com/office/drawing/2010/main">
                <a14:imgLayer r:embed="rId7">
                  <a14:imgEffect>
                    <a14:brightnessContrast bright="20000" contrast="-40000"/>
                  </a14:imgEffect>
                </a14:imgLayer>
              </a14:imgProps>
            </a:ext>
            <a:ext uri="{28A0092B-C50C-407E-A947-70E740481C1C}">
              <a14:useLocalDpi xmlns:a14="http://schemas.microsoft.com/office/drawing/2010/main"/>
            </a:ext>
          </a:extLst>
        </a:blip>
        <a:stretch>
          <a:fillRect/>
        </a:stretch>
      </xdr:blipFill>
      <xdr:spPr>
        <a:xfrm>
          <a:off x="10547348" y="5143850"/>
          <a:ext cx="679450" cy="673100"/>
        </a:xfrm>
        <a:prstGeom prst="rect">
          <a:avLst/>
        </a:prstGeom>
        <a:noFill/>
      </xdr:spPr>
    </xdr:pic>
    <xdr:clientData/>
  </xdr:oneCellAnchor>
  <xdr:twoCellAnchor>
    <xdr:from>
      <xdr:col>3</xdr:col>
      <xdr:colOff>350308</xdr:colOff>
      <xdr:row>27</xdr:row>
      <xdr:rowOff>138995</xdr:rowOff>
    </xdr:from>
    <xdr:to>
      <xdr:col>8</xdr:col>
      <xdr:colOff>347134</xdr:colOff>
      <xdr:row>37</xdr:row>
      <xdr:rowOff>6351</xdr:rowOff>
    </xdr:to>
    <xdr:sp macro="" textlink="">
      <xdr:nvSpPr>
        <xdr:cNvPr id="11" name="Rectangle à coins arrondis 10"/>
        <xdr:cNvSpPr/>
      </xdr:nvSpPr>
      <xdr:spPr>
        <a:xfrm>
          <a:off x="2636308" y="5091995"/>
          <a:ext cx="3806826" cy="1701800"/>
        </a:xfrm>
        <a:prstGeom prst="roundRect">
          <a:avLst/>
        </a:prstGeom>
        <a:noFill/>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ctr"/>
          <a:r>
            <a:rPr lang="fr-FR" sz="1100" b="1" u="sng" baseline="0"/>
            <a:t>Complément vidéo : </a:t>
          </a:r>
        </a:p>
        <a:p>
          <a:pPr algn="l"/>
          <a:r>
            <a:rPr lang="fr-FR" sz="1100" baseline="0"/>
            <a:t>La purge automatique </a:t>
          </a:r>
          <a:br>
            <a:rPr lang="fr-FR" sz="1100" baseline="0"/>
          </a:br>
          <a:r>
            <a:rPr lang="fr-FR" sz="1100" baseline="0"/>
            <a:t>La purge manuelle </a:t>
          </a:r>
          <a:br>
            <a:rPr lang="fr-FR" sz="1100" baseline="0"/>
          </a:br>
          <a:r>
            <a:rPr lang="fr-FR" sz="1100" baseline="0"/>
            <a:t>La conception et l'installation du circuit d'eau </a:t>
          </a:r>
          <a:br>
            <a:rPr lang="fr-FR" sz="1100" baseline="0"/>
          </a:br>
          <a:r>
            <a:rPr lang="fr-FR" sz="1100" baseline="0"/>
            <a:t>Le nettoyage et la désinfection</a:t>
          </a:r>
          <a:br>
            <a:rPr lang="fr-FR" sz="1100" baseline="0"/>
          </a:br>
          <a:r>
            <a:rPr lang="fr-FR" sz="1100" baseline="0"/>
            <a:t>Tout savoir sur les produits de nettoyage et désinfection</a:t>
          </a:r>
          <a:br>
            <a:rPr lang="fr-FR" sz="1100" baseline="0"/>
          </a:br>
          <a:r>
            <a:rPr lang="fr-FR" sz="1100" baseline="0"/>
            <a:t>Le décrassage mécanique </a:t>
          </a:r>
          <a:endParaRPr lang="fr-FR" sz="1100"/>
        </a:p>
      </xdr:txBody>
    </xdr:sp>
    <xdr:clientData/>
  </xdr:twoCellAnchor>
  <xdr:oneCellAnchor>
    <xdr:from>
      <xdr:col>7</xdr:col>
      <xdr:colOff>335491</xdr:colOff>
      <xdr:row>29</xdr:row>
      <xdr:rowOff>17407</xdr:rowOff>
    </xdr:from>
    <xdr:ext cx="589599" cy="584427"/>
    <xdr:pic>
      <xdr:nvPicPr>
        <xdr:cNvPr id="12" name="Image 11"/>
        <xdr:cNvPicPr>
          <a:picLocks noChangeAspect="1"/>
        </xdr:cNvPicPr>
      </xdr:nvPicPr>
      <xdr:blipFill>
        <a:blip xmlns:r="http://schemas.openxmlformats.org/officeDocument/2006/relationships" r:embed="rId8" cstate="email">
          <a:extLst>
            <a:ext uri="{28A0092B-C50C-407E-A947-70E740481C1C}">
              <a14:useLocalDpi xmlns:a14="http://schemas.microsoft.com/office/drawing/2010/main"/>
            </a:ext>
          </a:extLst>
        </a:blip>
        <a:stretch>
          <a:fillRect/>
        </a:stretch>
      </xdr:blipFill>
      <xdr:spPr>
        <a:xfrm>
          <a:off x="5669491" y="5337296"/>
          <a:ext cx="589599" cy="584427"/>
        </a:xfrm>
        <a:prstGeom prst="rect">
          <a:avLst/>
        </a:prstGeom>
      </xdr:spPr>
    </xdr:pic>
    <xdr:clientData/>
  </xdr:oneCellAnchor>
  <xdr:oneCellAnchor>
    <xdr:from>
      <xdr:col>13</xdr:col>
      <xdr:colOff>396875</xdr:colOff>
      <xdr:row>35</xdr:row>
      <xdr:rowOff>127432</xdr:rowOff>
    </xdr:from>
    <xdr:ext cx="1768475" cy="716699"/>
    <xdr:pic>
      <xdr:nvPicPr>
        <xdr:cNvPr id="13" name="Image 12"/>
        <xdr:cNvPicPr>
          <a:picLocks noChangeAspect="1"/>
        </xdr:cNvPicPr>
      </xdr:nvPicPr>
      <xdr:blipFill>
        <a:blip xmlns:r="http://schemas.openxmlformats.org/officeDocument/2006/relationships" r:embed="rId9" cstate="email">
          <a:extLst>
            <a:ext uri="{28A0092B-C50C-407E-A947-70E740481C1C}">
              <a14:useLocalDpi xmlns:a14="http://schemas.microsoft.com/office/drawing/2010/main"/>
            </a:ext>
          </a:extLst>
        </a:blip>
        <a:stretch>
          <a:fillRect/>
        </a:stretch>
      </xdr:blipFill>
      <xdr:spPr>
        <a:xfrm>
          <a:off x="10302875" y="6517120"/>
          <a:ext cx="1768475" cy="716699"/>
        </a:xfrm>
        <a:prstGeom prst="rect">
          <a:avLst/>
        </a:prstGeom>
      </xdr:spPr>
    </xdr:pic>
    <xdr:clientData/>
  </xdr:oneCellAnchor>
  <xdr:oneCellAnchor>
    <xdr:from>
      <xdr:col>6</xdr:col>
      <xdr:colOff>79374</xdr:colOff>
      <xdr:row>14</xdr:row>
      <xdr:rowOff>5742</xdr:rowOff>
    </xdr:from>
    <xdr:ext cx="558799" cy="554036"/>
    <xdr:pic>
      <xdr:nvPicPr>
        <xdr:cNvPr id="14" name="Image 13"/>
        <xdr:cNvPicPr>
          <a:picLocks noChangeAspect="1"/>
        </xdr:cNvPicPr>
      </xdr:nvPicPr>
      <xdr:blipFill>
        <a:blip xmlns:r="http://schemas.openxmlformats.org/officeDocument/2006/relationships" r:embed="rId10" cstate="email">
          <a:extLst>
            <a:ext uri="{28A0092B-C50C-407E-A947-70E740481C1C}">
              <a14:useLocalDpi xmlns:a14="http://schemas.microsoft.com/office/drawing/2010/main"/>
            </a:ext>
          </a:extLst>
        </a:blip>
        <a:stretch>
          <a:fillRect/>
        </a:stretch>
      </xdr:blipFill>
      <xdr:spPr>
        <a:xfrm>
          <a:off x="4651374" y="2583842"/>
          <a:ext cx="558799" cy="554036"/>
        </a:xfrm>
        <a:prstGeom prst="rect">
          <a:avLst/>
        </a:prstGeom>
      </xdr:spPr>
    </xdr:pic>
    <xdr:clientData/>
  </xdr:oneCellAnchor>
  <xdr:twoCellAnchor editAs="oneCell">
    <xdr:from>
      <xdr:col>12</xdr:col>
      <xdr:colOff>446793</xdr:colOff>
      <xdr:row>7</xdr:row>
      <xdr:rowOff>30393</xdr:rowOff>
    </xdr:from>
    <xdr:to>
      <xdr:col>15</xdr:col>
      <xdr:colOff>572077</xdr:colOff>
      <xdr:row>24</xdr:row>
      <xdr:rowOff>52032</xdr:rowOff>
    </xdr:to>
    <xdr:pic>
      <xdr:nvPicPr>
        <xdr:cNvPr id="16" name="Image 15">
          <a:hlinkClick xmlns:r="http://schemas.openxmlformats.org/officeDocument/2006/relationships" r:id="rId11"/>
        </xdr:cNvPr>
        <xdr:cNvPicPr>
          <a:picLocks noChangeAspect="1"/>
        </xdr:cNvPicPr>
      </xdr:nvPicPr>
      <xdr:blipFill rotWithShape="1">
        <a:blip xmlns:r="http://schemas.openxmlformats.org/officeDocument/2006/relationships" r:embed="rId12" cstate="email">
          <a:extLst>
            <a:ext uri="{28A0092B-C50C-407E-A947-70E740481C1C}">
              <a14:useLocalDpi xmlns:a14="http://schemas.microsoft.com/office/drawing/2010/main"/>
            </a:ext>
          </a:extLst>
        </a:blip>
        <a:srcRect/>
        <a:stretch/>
      </xdr:blipFill>
      <xdr:spPr>
        <a:xfrm>
          <a:off x="9590793" y="1314504"/>
          <a:ext cx="2411284" cy="3140195"/>
        </a:xfrm>
        <a:prstGeom prst="rect">
          <a:avLst/>
        </a:prstGeom>
      </xdr:spPr>
    </xdr:pic>
    <xdr:clientData/>
  </xdr:twoCellAnchor>
  <xdr:twoCellAnchor>
    <xdr:from>
      <xdr:col>12</xdr:col>
      <xdr:colOff>190501</xdr:colOff>
      <xdr:row>21</xdr:row>
      <xdr:rowOff>171504</xdr:rowOff>
    </xdr:from>
    <xdr:to>
      <xdr:col>15</xdr:col>
      <xdr:colOff>105116</xdr:colOff>
      <xdr:row>23</xdr:row>
      <xdr:rowOff>65265</xdr:rowOff>
    </xdr:to>
    <xdr:sp macro="" textlink="">
      <xdr:nvSpPr>
        <xdr:cNvPr id="19" name="Rectangle 18"/>
        <xdr:cNvSpPr/>
      </xdr:nvSpPr>
      <xdr:spPr>
        <a:xfrm>
          <a:off x="9334501" y="4023837"/>
          <a:ext cx="2200615" cy="260650"/>
        </a:xfrm>
        <a:prstGeom prst="rect">
          <a:avLst/>
        </a:prstGeom>
        <a:solidFill>
          <a:srgbClr val="CC99FF"/>
        </a:solidFill>
        <a:ln>
          <a:solidFill>
            <a:srgbClr val="CC99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b="1"/>
            <a:t>PLAQUETTE EAU DE BOISSON 2</a:t>
          </a:r>
          <a:r>
            <a:rPr lang="fr-FR" sz="1100" b="1" baseline="0"/>
            <a:t> :</a:t>
          </a:r>
          <a:endParaRPr lang="fr-FR" sz="1100" b="1"/>
        </a:p>
      </xdr:txBody>
    </xdr:sp>
    <xdr:clientData/>
  </xdr:twoCellAnchor>
</xdr:wsDr>
</file>

<file path=xl/tables/table1.xml><?xml version="1.0" encoding="utf-8"?>
<table xmlns="http://schemas.openxmlformats.org/spreadsheetml/2006/main" id="1" name="Tableau1" displayName="Tableau1" ref="E14:F18" headerRowCount="0" totalsRowShown="0" headerRowDxfId="22" dataDxfId="21">
  <tableColumns count="2">
    <tableColumn id="1" name="Colonne1" dataDxfId="20"/>
    <tableColumn id="2" name="Colonne2" dataDxfId="19"/>
  </tableColumns>
  <tableStyleInfo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table" Target="../tables/table1.xml"/><Relationship Id="rId2" Type="http://schemas.openxmlformats.org/officeDocument/2006/relationships/drawing" Target="../drawings/drawing4.xml"/><Relationship Id="rId16" Type="http://schemas.openxmlformats.org/officeDocument/2006/relationships/ctrlProp" Target="../ctrlProps/ctrlProp13.xml"/><Relationship Id="rId1" Type="http://schemas.openxmlformats.org/officeDocument/2006/relationships/printerSettings" Target="../printerSettings/printerSettings4.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16.xml"/><Relationship Id="rId5" Type="http://schemas.openxmlformats.org/officeDocument/2006/relationships/ctrlProp" Target="../ctrlProps/ctrlProp15.xml"/><Relationship Id="rId4" Type="http://schemas.openxmlformats.org/officeDocument/2006/relationships/ctrlProp" Target="../ctrlProps/ctrlProp14.xml"/></Relationships>
</file>

<file path=xl/worksheets/_rels/sheet6.xml.rels><?xml version="1.0" encoding="UTF-8" standalone="yes"?>
<Relationships xmlns="http://schemas.openxmlformats.org/package/2006/relationships"><Relationship Id="rId13" Type="http://schemas.openxmlformats.org/officeDocument/2006/relationships/ctrlProp" Target="../ctrlProps/ctrlProp26.xml"/><Relationship Id="rId18" Type="http://schemas.openxmlformats.org/officeDocument/2006/relationships/ctrlProp" Target="../ctrlProps/ctrlProp31.xml"/><Relationship Id="rId26" Type="http://schemas.openxmlformats.org/officeDocument/2006/relationships/ctrlProp" Target="../ctrlProps/ctrlProp39.xml"/><Relationship Id="rId39" Type="http://schemas.openxmlformats.org/officeDocument/2006/relationships/ctrlProp" Target="../ctrlProps/ctrlProp52.xml"/><Relationship Id="rId21" Type="http://schemas.openxmlformats.org/officeDocument/2006/relationships/ctrlProp" Target="../ctrlProps/ctrlProp34.xml"/><Relationship Id="rId34" Type="http://schemas.openxmlformats.org/officeDocument/2006/relationships/ctrlProp" Target="../ctrlProps/ctrlProp47.xml"/><Relationship Id="rId42" Type="http://schemas.openxmlformats.org/officeDocument/2006/relationships/ctrlProp" Target="../ctrlProps/ctrlProp55.xml"/><Relationship Id="rId47" Type="http://schemas.openxmlformats.org/officeDocument/2006/relationships/ctrlProp" Target="../ctrlProps/ctrlProp60.xml"/><Relationship Id="rId50" Type="http://schemas.openxmlformats.org/officeDocument/2006/relationships/ctrlProp" Target="../ctrlProps/ctrlProp63.xml"/><Relationship Id="rId55" Type="http://schemas.openxmlformats.org/officeDocument/2006/relationships/ctrlProp" Target="../ctrlProps/ctrlProp68.xml"/><Relationship Id="rId7" Type="http://schemas.openxmlformats.org/officeDocument/2006/relationships/ctrlProp" Target="../ctrlProps/ctrlProp20.xml"/><Relationship Id="rId2" Type="http://schemas.openxmlformats.org/officeDocument/2006/relationships/drawing" Target="../drawings/drawing6.xml"/><Relationship Id="rId16" Type="http://schemas.openxmlformats.org/officeDocument/2006/relationships/ctrlProp" Target="../ctrlProps/ctrlProp29.xml"/><Relationship Id="rId29" Type="http://schemas.openxmlformats.org/officeDocument/2006/relationships/ctrlProp" Target="../ctrlProps/ctrlProp42.xml"/><Relationship Id="rId11" Type="http://schemas.openxmlformats.org/officeDocument/2006/relationships/ctrlProp" Target="../ctrlProps/ctrlProp24.xml"/><Relationship Id="rId24" Type="http://schemas.openxmlformats.org/officeDocument/2006/relationships/ctrlProp" Target="../ctrlProps/ctrlProp37.xml"/><Relationship Id="rId32" Type="http://schemas.openxmlformats.org/officeDocument/2006/relationships/ctrlProp" Target="../ctrlProps/ctrlProp45.xml"/><Relationship Id="rId37" Type="http://schemas.openxmlformats.org/officeDocument/2006/relationships/ctrlProp" Target="../ctrlProps/ctrlProp50.xml"/><Relationship Id="rId40" Type="http://schemas.openxmlformats.org/officeDocument/2006/relationships/ctrlProp" Target="../ctrlProps/ctrlProp53.xml"/><Relationship Id="rId45" Type="http://schemas.openxmlformats.org/officeDocument/2006/relationships/ctrlProp" Target="../ctrlProps/ctrlProp58.xml"/><Relationship Id="rId53" Type="http://schemas.openxmlformats.org/officeDocument/2006/relationships/ctrlProp" Target="../ctrlProps/ctrlProp66.xml"/><Relationship Id="rId5" Type="http://schemas.openxmlformats.org/officeDocument/2006/relationships/ctrlProp" Target="../ctrlProps/ctrlProp18.xml"/><Relationship Id="rId10" Type="http://schemas.openxmlformats.org/officeDocument/2006/relationships/ctrlProp" Target="../ctrlProps/ctrlProp23.xml"/><Relationship Id="rId19" Type="http://schemas.openxmlformats.org/officeDocument/2006/relationships/ctrlProp" Target="../ctrlProps/ctrlProp32.xml"/><Relationship Id="rId31" Type="http://schemas.openxmlformats.org/officeDocument/2006/relationships/ctrlProp" Target="../ctrlProps/ctrlProp44.xml"/><Relationship Id="rId44" Type="http://schemas.openxmlformats.org/officeDocument/2006/relationships/ctrlProp" Target="../ctrlProps/ctrlProp57.xml"/><Relationship Id="rId52" Type="http://schemas.openxmlformats.org/officeDocument/2006/relationships/ctrlProp" Target="../ctrlProps/ctrlProp65.xml"/><Relationship Id="rId4" Type="http://schemas.openxmlformats.org/officeDocument/2006/relationships/ctrlProp" Target="../ctrlProps/ctrlProp17.xml"/><Relationship Id="rId9" Type="http://schemas.openxmlformats.org/officeDocument/2006/relationships/ctrlProp" Target="../ctrlProps/ctrlProp22.xml"/><Relationship Id="rId14" Type="http://schemas.openxmlformats.org/officeDocument/2006/relationships/ctrlProp" Target="../ctrlProps/ctrlProp27.xml"/><Relationship Id="rId22" Type="http://schemas.openxmlformats.org/officeDocument/2006/relationships/ctrlProp" Target="../ctrlProps/ctrlProp35.xml"/><Relationship Id="rId27" Type="http://schemas.openxmlformats.org/officeDocument/2006/relationships/ctrlProp" Target="../ctrlProps/ctrlProp40.xml"/><Relationship Id="rId30" Type="http://schemas.openxmlformats.org/officeDocument/2006/relationships/ctrlProp" Target="../ctrlProps/ctrlProp43.xml"/><Relationship Id="rId35" Type="http://schemas.openxmlformats.org/officeDocument/2006/relationships/ctrlProp" Target="../ctrlProps/ctrlProp48.xml"/><Relationship Id="rId43" Type="http://schemas.openxmlformats.org/officeDocument/2006/relationships/ctrlProp" Target="../ctrlProps/ctrlProp56.xml"/><Relationship Id="rId48" Type="http://schemas.openxmlformats.org/officeDocument/2006/relationships/ctrlProp" Target="../ctrlProps/ctrlProp61.xml"/><Relationship Id="rId8" Type="http://schemas.openxmlformats.org/officeDocument/2006/relationships/ctrlProp" Target="../ctrlProps/ctrlProp21.xml"/><Relationship Id="rId51" Type="http://schemas.openxmlformats.org/officeDocument/2006/relationships/ctrlProp" Target="../ctrlProps/ctrlProp64.xml"/><Relationship Id="rId3" Type="http://schemas.openxmlformats.org/officeDocument/2006/relationships/vmlDrawing" Target="../drawings/vmlDrawing3.vml"/><Relationship Id="rId12" Type="http://schemas.openxmlformats.org/officeDocument/2006/relationships/ctrlProp" Target="../ctrlProps/ctrlProp25.xml"/><Relationship Id="rId17" Type="http://schemas.openxmlformats.org/officeDocument/2006/relationships/ctrlProp" Target="../ctrlProps/ctrlProp30.xml"/><Relationship Id="rId25" Type="http://schemas.openxmlformats.org/officeDocument/2006/relationships/ctrlProp" Target="../ctrlProps/ctrlProp38.xml"/><Relationship Id="rId33" Type="http://schemas.openxmlformats.org/officeDocument/2006/relationships/ctrlProp" Target="../ctrlProps/ctrlProp46.xml"/><Relationship Id="rId38" Type="http://schemas.openxmlformats.org/officeDocument/2006/relationships/ctrlProp" Target="../ctrlProps/ctrlProp51.xml"/><Relationship Id="rId46" Type="http://schemas.openxmlformats.org/officeDocument/2006/relationships/ctrlProp" Target="../ctrlProps/ctrlProp59.xml"/><Relationship Id="rId20" Type="http://schemas.openxmlformats.org/officeDocument/2006/relationships/ctrlProp" Target="../ctrlProps/ctrlProp33.xml"/><Relationship Id="rId41" Type="http://schemas.openxmlformats.org/officeDocument/2006/relationships/ctrlProp" Target="../ctrlProps/ctrlProp54.xml"/><Relationship Id="rId54" Type="http://schemas.openxmlformats.org/officeDocument/2006/relationships/ctrlProp" Target="../ctrlProps/ctrlProp67.xml"/><Relationship Id="rId1" Type="http://schemas.openxmlformats.org/officeDocument/2006/relationships/printerSettings" Target="../printerSettings/printerSettings6.bin"/><Relationship Id="rId6" Type="http://schemas.openxmlformats.org/officeDocument/2006/relationships/ctrlProp" Target="../ctrlProps/ctrlProp19.xml"/><Relationship Id="rId15" Type="http://schemas.openxmlformats.org/officeDocument/2006/relationships/ctrlProp" Target="../ctrlProps/ctrlProp28.xml"/><Relationship Id="rId23" Type="http://schemas.openxmlformats.org/officeDocument/2006/relationships/ctrlProp" Target="../ctrlProps/ctrlProp36.xml"/><Relationship Id="rId28" Type="http://schemas.openxmlformats.org/officeDocument/2006/relationships/ctrlProp" Target="../ctrlProps/ctrlProp41.xml"/><Relationship Id="rId36" Type="http://schemas.openxmlformats.org/officeDocument/2006/relationships/ctrlProp" Target="../ctrlProps/ctrlProp49.xml"/><Relationship Id="rId49" Type="http://schemas.openxmlformats.org/officeDocument/2006/relationships/ctrlProp" Target="../ctrlProps/ctrlProp62.xml"/></Relationships>
</file>

<file path=xl/worksheets/_rels/sheet7.xml.rels><?xml version="1.0" encoding="UTF-8" standalone="yes"?>
<Relationships xmlns="http://schemas.openxmlformats.org/package/2006/relationships"><Relationship Id="rId13" Type="http://schemas.openxmlformats.org/officeDocument/2006/relationships/ctrlProp" Target="../ctrlProps/ctrlProp78.xml"/><Relationship Id="rId18" Type="http://schemas.openxmlformats.org/officeDocument/2006/relationships/ctrlProp" Target="../ctrlProps/ctrlProp83.xml"/><Relationship Id="rId26" Type="http://schemas.openxmlformats.org/officeDocument/2006/relationships/ctrlProp" Target="../ctrlProps/ctrlProp91.xml"/><Relationship Id="rId3" Type="http://schemas.openxmlformats.org/officeDocument/2006/relationships/vmlDrawing" Target="../drawings/vmlDrawing4.vml"/><Relationship Id="rId21" Type="http://schemas.openxmlformats.org/officeDocument/2006/relationships/ctrlProp" Target="../ctrlProps/ctrlProp86.xml"/><Relationship Id="rId34" Type="http://schemas.openxmlformats.org/officeDocument/2006/relationships/ctrlProp" Target="../ctrlProps/ctrlProp99.xml"/><Relationship Id="rId7" Type="http://schemas.openxmlformats.org/officeDocument/2006/relationships/ctrlProp" Target="../ctrlProps/ctrlProp72.xml"/><Relationship Id="rId12" Type="http://schemas.openxmlformats.org/officeDocument/2006/relationships/ctrlProp" Target="../ctrlProps/ctrlProp77.xml"/><Relationship Id="rId17" Type="http://schemas.openxmlformats.org/officeDocument/2006/relationships/ctrlProp" Target="../ctrlProps/ctrlProp82.xml"/><Relationship Id="rId25" Type="http://schemas.openxmlformats.org/officeDocument/2006/relationships/ctrlProp" Target="../ctrlProps/ctrlProp90.xml"/><Relationship Id="rId33" Type="http://schemas.openxmlformats.org/officeDocument/2006/relationships/ctrlProp" Target="../ctrlProps/ctrlProp98.xml"/><Relationship Id="rId2" Type="http://schemas.openxmlformats.org/officeDocument/2006/relationships/drawing" Target="../drawings/drawing7.xml"/><Relationship Id="rId16" Type="http://schemas.openxmlformats.org/officeDocument/2006/relationships/ctrlProp" Target="../ctrlProps/ctrlProp81.xml"/><Relationship Id="rId20" Type="http://schemas.openxmlformats.org/officeDocument/2006/relationships/ctrlProp" Target="../ctrlProps/ctrlProp85.xml"/><Relationship Id="rId29" Type="http://schemas.openxmlformats.org/officeDocument/2006/relationships/ctrlProp" Target="../ctrlProps/ctrlProp94.xml"/><Relationship Id="rId1" Type="http://schemas.openxmlformats.org/officeDocument/2006/relationships/printerSettings" Target="../printerSettings/printerSettings7.bin"/><Relationship Id="rId6" Type="http://schemas.openxmlformats.org/officeDocument/2006/relationships/ctrlProp" Target="../ctrlProps/ctrlProp71.xml"/><Relationship Id="rId11" Type="http://schemas.openxmlformats.org/officeDocument/2006/relationships/ctrlProp" Target="../ctrlProps/ctrlProp76.xml"/><Relationship Id="rId24" Type="http://schemas.openxmlformats.org/officeDocument/2006/relationships/ctrlProp" Target="../ctrlProps/ctrlProp89.xml"/><Relationship Id="rId32" Type="http://schemas.openxmlformats.org/officeDocument/2006/relationships/ctrlProp" Target="../ctrlProps/ctrlProp97.xml"/><Relationship Id="rId5" Type="http://schemas.openxmlformats.org/officeDocument/2006/relationships/ctrlProp" Target="../ctrlProps/ctrlProp70.xml"/><Relationship Id="rId15" Type="http://schemas.openxmlformats.org/officeDocument/2006/relationships/ctrlProp" Target="../ctrlProps/ctrlProp80.xml"/><Relationship Id="rId23" Type="http://schemas.openxmlformats.org/officeDocument/2006/relationships/ctrlProp" Target="../ctrlProps/ctrlProp88.xml"/><Relationship Id="rId28" Type="http://schemas.openxmlformats.org/officeDocument/2006/relationships/ctrlProp" Target="../ctrlProps/ctrlProp93.xml"/><Relationship Id="rId10" Type="http://schemas.openxmlformats.org/officeDocument/2006/relationships/ctrlProp" Target="../ctrlProps/ctrlProp75.xml"/><Relationship Id="rId19" Type="http://schemas.openxmlformats.org/officeDocument/2006/relationships/ctrlProp" Target="../ctrlProps/ctrlProp84.xml"/><Relationship Id="rId31" Type="http://schemas.openxmlformats.org/officeDocument/2006/relationships/ctrlProp" Target="../ctrlProps/ctrlProp96.xml"/><Relationship Id="rId4" Type="http://schemas.openxmlformats.org/officeDocument/2006/relationships/ctrlProp" Target="../ctrlProps/ctrlProp69.xml"/><Relationship Id="rId9" Type="http://schemas.openxmlformats.org/officeDocument/2006/relationships/ctrlProp" Target="../ctrlProps/ctrlProp74.xml"/><Relationship Id="rId14" Type="http://schemas.openxmlformats.org/officeDocument/2006/relationships/ctrlProp" Target="../ctrlProps/ctrlProp79.xml"/><Relationship Id="rId22" Type="http://schemas.openxmlformats.org/officeDocument/2006/relationships/ctrlProp" Target="../ctrlProps/ctrlProp87.xml"/><Relationship Id="rId27" Type="http://schemas.openxmlformats.org/officeDocument/2006/relationships/ctrlProp" Target="../ctrlProps/ctrlProp92.xml"/><Relationship Id="rId30" Type="http://schemas.openxmlformats.org/officeDocument/2006/relationships/ctrlProp" Target="../ctrlProps/ctrlProp95.xml"/><Relationship Id="rId8" Type="http://schemas.openxmlformats.org/officeDocument/2006/relationships/ctrlProp" Target="../ctrlProps/ctrlProp73.xml"/></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104.xml"/><Relationship Id="rId13" Type="http://schemas.openxmlformats.org/officeDocument/2006/relationships/ctrlProp" Target="../ctrlProps/ctrlProp109.xml"/><Relationship Id="rId18" Type="http://schemas.openxmlformats.org/officeDocument/2006/relationships/ctrlProp" Target="../ctrlProps/ctrlProp114.xml"/><Relationship Id="rId26" Type="http://schemas.openxmlformats.org/officeDocument/2006/relationships/ctrlProp" Target="../ctrlProps/ctrlProp122.xml"/><Relationship Id="rId3" Type="http://schemas.openxmlformats.org/officeDocument/2006/relationships/vmlDrawing" Target="../drawings/vmlDrawing5.vml"/><Relationship Id="rId21" Type="http://schemas.openxmlformats.org/officeDocument/2006/relationships/ctrlProp" Target="../ctrlProps/ctrlProp117.xml"/><Relationship Id="rId7" Type="http://schemas.openxmlformats.org/officeDocument/2006/relationships/ctrlProp" Target="../ctrlProps/ctrlProp103.xml"/><Relationship Id="rId12" Type="http://schemas.openxmlformats.org/officeDocument/2006/relationships/ctrlProp" Target="../ctrlProps/ctrlProp108.xml"/><Relationship Id="rId17" Type="http://schemas.openxmlformats.org/officeDocument/2006/relationships/ctrlProp" Target="../ctrlProps/ctrlProp113.xml"/><Relationship Id="rId25" Type="http://schemas.openxmlformats.org/officeDocument/2006/relationships/ctrlProp" Target="../ctrlProps/ctrlProp121.xml"/><Relationship Id="rId2" Type="http://schemas.openxmlformats.org/officeDocument/2006/relationships/drawing" Target="../drawings/drawing8.xml"/><Relationship Id="rId16" Type="http://schemas.openxmlformats.org/officeDocument/2006/relationships/ctrlProp" Target="../ctrlProps/ctrlProp112.xml"/><Relationship Id="rId20" Type="http://schemas.openxmlformats.org/officeDocument/2006/relationships/ctrlProp" Target="../ctrlProps/ctrlProp116.xml"/><Relationship Id="rId29" Type="http://schemas.openxmlformats.org/officeDocument/2006/relationships/ctrlProp" Target="../ctrlProps/ctrlProp125.xml"/><Relationship Id="rId1" Type="http://schemas.openxmlformats.org/officeDocument/2006/relationships/printerSettings" Target="../printerSettings/printerSettings8.bin"/><Relationship Id="rId6" Type="http://schemas.openxmlformats.org/officeDocument/2006/relationships/ctrlProp" Target="../ctrlProps/ctrlProp102.xml"/><Relationship Id="rId11" Type="http://schemas.openxmlformats.org/officeDocument/2006/relationships/ctrlProp" Target="../ctrlProps/ctrlProp107.xml"/><Relationship Id="rId24" Type="http://schemas.openxmlformats.org/officeDocument/2006/relationships/ctrlProp" Target="../ctrlProps/ctrlProp120.xml"/><Relationship Id="rId5" Type="http://schemas.openxmlformats.org/officeDocument/2006/relationships/ctrlProp" Target="../ctrlProps/ctrlProp101.xml"/><Relationship Id="rId15" Type="http://schemas.openxmlformats.org/officeDocument/2006/relationships/ctrlProp" Target="../ctrlProps/ctrlProp111.xml"/><Relationship Id="rId23" Type="http://schemas.openxmlformats.org/officeDocument/2006/relationships/ctrlProp" Target="../ctrlProps/ctrlProp119.xml"/><Relationship Id="rId28" Type="http://schemas.openxmlformats.org/officeDocument/2006/relationships/ctrlProp" Target="../ctrlProps/ctrlProp124.xml"/><Relationship Id="rId10" Type="http://schemas.openxmlformats.org/officeDocument/2006/relationships/ctrlProp" Target="../ctrlProps/ctrlProp106.xml"/><Relationship Id="rId19" Type="http://schemas.openxmlformats.org/officeDocument/2006/relationships/ctrlProp" Target="../ctrlProps/ctrlProp115.xml"/><Relationship Id="rId31" Type="http://schemas.openxmlformats.org/officeDocument/2006/relationships/ctrlProp" Target="../ctrlProps/ctrlProp127.xml"/><Relationship Id="rId4" Type="http://schemas.openxmlformats.org/officeDocument/2006/relationships/ctrlProp" Target="../ctrlProps/ctrlProp100.xml"/><Relationship Id="rId9" Type="http://schemas.openxmlformats.org/officeDocument/2006/relationships/ctrlProp" Target="../ctrlProps/ctrlProp105.xml"/><Relationship Id="rId14" Type="http://schemas.openxmlformats.org/officeDocument/2006/relationships/ctrlProp" Target="../ctrlProps/ctrlProp110.xml"/><Relationship Id="rId22" Type="http://schemas.openxmlformats.org/officeDocument/2006/relationships/ctrlProp" Target="../ctrlProps/ctrlProp118.xml"/><Relationship Id="rId27" Type="http://schemas.openxmlformats.org/officeDocument/2006/relationships/ctrlProp" Target="../ctrlProps/ctrlProp123.xml"/><Relationship Id="rId30" Type="http://schemas.openxmlformats.org/officeDocument/2006/relationships/ctrlProp" Target="../ctrlProps/ctrlProp126.xml"/></Relationships>
</file>

<file path=xl/worksheets/_rels/sheet9.xml.rels><?xml version="1.0" encoding="UTF-8" standalone="yes"?>
<Relationships xmlns="http://schemas.openxmlformats.org/package/2006/relationships"><Relationship Id="rId13" Type="http://schemas.openxmlformats.org/officeDocument/2006/relationships/ctrlProp" Target="../ctrlProps/ctrlProp137.xml"/><Relationship Id="rId18" Type="http://schemas.openxmlformats.org/officeDocument/2006/relationships/ctrlProp" Target="../ctrlProps/ctrlProp142.xml"/><Relationship Id="rId26" Type="http://schemas.openxmlformats.org/officeDocument/2006/relationships/ctrlProp" Target="../ctrlProps/ctrlProp150.xml"/><Relationship Id="rId39" Type="http://schemas.openxmlformats.org/officeDocument/2006/relationships/ctrlProp" Target="../ctrlProps/ctrlProp163.xml"/><Relationship Id="rId21" Type="http://schemas.openxmlformats.org/officeDocument/2006/relationships/ctrlProp" Target="../ctrlProps/ctrlProp145.xml"/><Relationship Id="rId34" Type="http://schemas.openxmlformats.org/officeDocument/2006/relationships/ctrlProp" Target="../ctrlProps/ctrlProp158.xml"/><Relationship Id="rId7" Type="http://schemas.openxmlformats.org/officeDocument/2006/relationships/ctrlProp" Target="../ctrlProps/ctrlProp131.xml"/><Relationship Id="rId12" Type="http://schemas.openxmlformats.org/officeDocument/2006/relationships/ctrlProp" Target="../ctrlProps/ctrlProp136.xml"/><Relationship Id="rId17" Type="http://schemas.openxmlformats.org/officeDocument/2006/relationships/ctrlProp" Target="../ctrlProps/ctrlProp141.xml"/><Relationship Id="rId25" Type="http://schemas.openxmlformats.org/officeDocument/2006/relationships/ctrlProp" Target="../ctrlProps/ctrlProp149.xml"/><Relationship Id="rId33" Type="http://schemas.openxmlformats.org/officeDocument/2006/relationships/ctrlProp" Target="../ctrlProps/ctrlProp157.xml"/><Relationship Id="rId38" Type="http://schemas.openxmlformats.org/officeDocument/2006/relationships/ctrlProp" Target="../ctrlProps/ctrlProp162.xml"/><Relationship Id="rId2" Type="http://schemas.openxmlformats.org/officeDocument/2006/relationships/drawing" Target="../drawings/drawing9.xml"/><Relationship Id="rId16" Type="http://schemas.openxmlformats.org/officeDocument/2006/relationships/ctrlProp" Target="../ctrlProps/ctrlProp140.xml"/><Relationship Id="rId20" Type="http://schemas.openxmlformats.org/officeDocument/2006/relationships/ctrlProp" Target="../ctrlProps/ctrlProp144.xml"/><Relationship Id="rId29" Type="http://schemas.openxmlformats.org/officeDocument/2006/relationships/ctrlProp" Target="../ctrlProps/ctrlProp153.xml"/><Relationship Id="rId1" Type="http://schemas.openxmlformats.org/officeDocument/2006/relationships/printerSettings" Target="../printerSettings/printerSettings9.bin"/><Relationship Id="rId6" Type="http://schemas.openxmlformats.org/officeDocument/2006/relationships/ctrlProp" Target="../ctrlProps/ctrlProp130.xml"/><Relationship Id="rId11" Type="http://schemas.openxmlformats.org/officeDocument/2006/relationships/ctrlProp" Target="../ctrlProps/ctrlProp135.xml"/><Relationship Id="rId24" Type="http://schemas.openxmlformats.org/officeDocument/2006/relationships/ctrlProp" Target="../ctrlProps/ctrlProp148.xml"/><Relationship Id="rId32" Type="http://schemas.openxmlformats.org/officeDocument/2006/relationships/ctrlProp" Target="../ctrlProps/ctrlProp156.xml"/><Relationship Id="rId37" Type="http://schemas.openxmlformats.org/officeDocument/2006/relationships/ctrlProp" Target="../ctrlProps/ctrlProp161.xml"/><Relationship Id="rId5" Type="http://schemas.openxmlformats.org/officeDocument/2006/relationships/ctrlProp" Target="../ctrlProps/ctrlProp129.xml"/><Relationship Id="rId15" Type="http://schemas.openxmlformats.org/officeDocument/2006/relationships/ctrlProp" Target="../ctrlProps/ctrlProp139.xml"/><Relationship Id="rId23" Type="http://schemas.openxmlformats.org/officeDocument/2006/relationships/ctrlProp" Target="../ctrlProps/ctrlProp147.xml"/><Relationship Id="rId28" Type="http://schemas.openxmlformats.org/officeDocument/2006/relationships/ctrlProp" Target="../ctrlProps/ctrlProp152.xml"/><Relationship Id="rId36" Type="http://schemas.openxmlformats.org/officeDocument/2006/relationships/ctrlProp" Target="../ctrlProps/ctrlProp160.xml"/><Relationship Id="rId10" Type="http://schemas.openxmlformats.org/officeDocument/2006/relationships/ctrlProp" Target="../ctrlProps/ctrlProp134.xml"/><Relationship Id="rId19" Type="http://schemas.openxmlformats.org/officeDocument/2006/relationships/ctrlProp" Target="../ctrlProps/ctrlProp143.xml"/><Relationship Id="rId31" Type="http://schemas.openxmlformats.org/officeDocument/2006/relationships/ctrlProp" Target="../ctrlProps/ctrlProp155.xml"/><Relationship Id="rId4" Type="http://schemas.openxmlformats.org/officeDocument/2006/relationships/ctrlProp" Target="../ctrlProps/ctrlProp128.xml"/><Relationship Id="rId9" Type="http://schemas.openxmlformats.org/officeDocument/2006/relationships/ctrlProp" Target="../ctrlProps/ctrlProp133.xml"/><Relationship Id="rId14" Type="http://schemas.openxmlformats.org/officeDocument/2006/relationships/ctrlProp" Target="../ctrlProps/ctrlProp138.xml"/><Relationship Id="rId22" Type="http://schemas.openxmlformats.org/officeDocument/2006/relationships/ctrlProp" Target="../ctrlProps/ctrlProp146.xml"/><Relationship Id="rId27" Type="http://schemas.openxmlformats.org/officeDocument/2006/relationships/ctrlProp" Target="../ctrlProps/ctrlProp151.xml"/><Relationship Id="rId30" Type="http://schemas.openxmlformats.org/officeDocument/2006/relationships/ctrlProp" Target="../ctrlProps/ctrlProp154.xml"/><Relationship Id="rId35" Type="http://schemas.openxmlformats.org/officeDocument/2006/relationships/ctrlProp" Target="../ctrlProps/ctrlProp159.xml"/><Relationship Id="rId8" Type="http://schemas.openxmlformats.org/officeDocument/2006/relationships/ctrlProp" Target="../ctrlProps/ctrlProp132.xml"/><Relationship Id="rId3" Type="http://schemas.openxmlformats.org/officeDocument/2006/relationships/vmlDrawing" Target="../drawings/vmlDrawing6.vml"/></Relationships>
</file>

<file path=xl/worksheets/_rels/sheet10.xml.rels><?xml version="1.0" encoding="UTF-8" standalone="yes"?>
<Relationships xmlns="http://schemas.openxmlformats.org/package/2006/relationships"><Relationship Id="rId8" Type="http://schemas.openxmlformats.org/officeDocument/2006/relationships/ctrlProp" Target="../ctrlProps/ctrlProp168.xml"/><Relationship Id="rId13" Type="http://schemas.openxmlformats.org/officeDocument/2006/relationships/ctrlProp" Target="../ctrlProps/ctrlProp173.xml"/><Relationship Id="rId18" Type="http://schemas.openxmlformats.org/officeDocument/2006/relationships/ctrlProp" Target="../ctrlProps/ctrlProp178.xml"/><Relationship Id="rId3" Type="http://schemas.openxmlformats.org/officeDocument/2006/relationships/vmlDrawing" Target="../drawings/vmlDrawing7.vml"/><Relationship Id="rId21" Type="http://schemas.openxmlformats.org/officeDocument/2006/relationships/ctrlProp" Target="../ctrlProps/ctrlProp181.xml"/><Relationship Id="rId7" Type="http://schemas.openxmlformats.org/officeDocument/2006/relationships/ctrlProp" Target="../ctrlProps/ctrlProp167.xml"/><Relationship Id="rId12" Type="http://schemas.openxmlformats.org/officeDocument/2006/relationships/ctrlProp" Target="../ctrlProps/ctrlProp172.xml"/><Relationship Id="rId17" Type="http://schemas.openxmlformats.org/officeDocument/2006/relationships/ctrlProp" Target="../ctrlProps/ctrlProp177.xml"/><Relationship Id="rId2" Type="http://schemas.openxmlformats.org/officeDocument/2006/relationships/drawing" Target="../drawings/drawing10.xml"/><Relationship Id="rId16" Type="http://schemas.openxmlformats.org/officeDocument/2006/relationships/ctrlProp" Target="../ctrlProps/ctrlProp176.xml"/><Relationship Id="rId20" Type="http://schemas.openxmlformats.org/officeDocument/2006/relationships/ctrlProp" Target="../ctrlProps/ctrlProp180.xml"/><Relationship Id="rId1" Type="http://schemas.openxmlformats.org/officeDocument/2006/relationships/printerSettings" Target="../printerSettings/printerSettings10.bin"/><Relationship Id="rId6" Type="http://schemas.openxmlformats.org/officeDocument/2006/relationships/ctrlProp" Target="../ctrlProps/ctrlProp166.xml"/><Relationship Id="rId11" Type="http://schemas.openxmlformats.org/officeDocument/2006/relationships/ctrlProp" Target="../ctrlProps/ctrlProp171.xml"/><Relationship Id="rId24" Type="http://schemas.openxmlformats.org/officeDocument/2006/relationships/ctrlProp" Target="../ctrlProps/ctrlProp184.xml"/><Relationship Id="rId5" Type="http://schemas.openxmlformats.org/officeDocument/2006/relationships/ctrlProp" Target="../ctrlProps/ctrlProp165.xml"/><Relationship Id="rId15" Type="http://schemas.openxmlformats.org/officeDocument/2006/relationships/ctrlProp" Target="../ctrlProps/ctrlProp175.xml"/><Relationship Id="rId23" Type="http://schemas.openxmlformats.org/officeDocument/2006/relationships/ctrlProp" Target="../ctrlProps/ctrlProp183.xml"/><Relationship Id="rId10" Type="http://schemas.openxmlformats.org/officeDocument/2006/relationships/ctrlProp" Target="../ctrlProps/ctrlProp170.xml"/><Relationship Id="rId19" Type="http://schemas.openxmlformats.org/officeDocument/2006/relationships/ctrlProp" Target="../ctrlProps/ctrlProp179.xml"/><Relationship Id="rId4" Type="http://schemas.openxmlformats.org/officeDocument/2006/relationships/ctrlProp" Target="../ctrlProps/ctrlProp164.xml"/><Relationship Id="rId9" Type="http://schemas.openxmlformats.org/officeDocument/2006/relationships/ctrlProp" Target="../ctrlProps/ctrlProp169.xml"/><Relationship Id="rId14" Type="http://schemas.openxmlformats.org/officeDocument/2006/relationships/ctrlProp" Target="../ctrlProps/ctrlProp174.xml"/><Relationship Id="rId22" Type="http://schemas.openxmlformats.org/officeDocument/2006/relationships/ctrlProp" Target="../ctrlProps/ctrlProp182.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pageSetUpPr fitToPage="1"/>
  </sheetPr>
  <dimension ref="A1"/>
  <sheetViews>
    <sheetView showGridLines="0" tabSelected="1" zoomScale="60" zoomScaleNormal="60" workbookViewId="0">
      <selection activeCell="C7" sqref="C7"/>
    </sheetView>
  </sheetViews>
  <sheetFormatPr baseColWidth="10" defaultRowHeight="14.5" x14ac:dyDescent="0.35"/>
  <sheetData/>
  <pageMargins left="0.70866141732283472" right="0.70866141732283472" top="0.74803149606299213" bottom="0.74803149606299213" header="0.31496062992125984" footer="0.31496062992125984"/>
  <pageSetup paperSize="9" scale="63" orientation="landscape" blackAndWhite="1"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pageSetUpPr fitToPage="1"/>
  </sheetPr>
  <dimension ref="A1"/>
  <sheetViews>
    <sheetView showGridLines="0" topLeftCell="A22" zoomScaleNormal="100" workbookViewId="0">
      <selection activeCell="T28" sqref="T28"/>
    </sheetView>
  </sheetViews>
  <sheetFormatPr baseColWidth="10" defaultRowHeight="14.5" x14ac:dyDescent="0.35"/>
  <sheetData/>
  <pageMargins left="0.70866141732283472" right="0.70866141732283472" top="0.74803149606299213" bottom="0.74803149606299213" header="0.31496062992125984" footer="0.31496062992125984"/>
  <pageSetup paperSize="9" scale="63" orientation="landscape" blackAndWhite="1"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pageSetUpPr fitToPage="1"/>
  </sheetPr>
  <dimension ref="D10:V270"/>
  <sheetViews>
    <sheetView showGridLines="0" zoomScaleNormal="100" workbookViewId="0"/>
  </sheetViews>
  <sheetFormatPr baseColWidth="10" defaultRowHeight="14.5" x14ac:dyDescent="0.35"/>
  <sheetData>
    <row r="10" spans="5:22" ht="21" x14ac:dyDescent="0.5">
      <c r="E10" s="264" t="s">
        <v>206</v>
      </c>
      <c r="F10" s="264"/>
      <c r="G10" s="264"/>
      <c r="H10" s="264"/>
      <c r="I10" s="264"/>
      <c r="J10" s="264"/>
      <c r="K10" s="264"/>
      <c r="L10" s="264"/>
      <c r="M10" s="264"/>
      <c r="N10" s="264"/>
      <c r="O10" s="264"/>
      <c r="P10" s="264"/>
      <c r="Q10" s="264"/>
      <c r="R10" s="1"/>
      <c r="S10" s="1"/>
      <c r="T10" s="1"/>
      <c r="U10" s="1"/>
      <c r="V10" s="1"/>
    </row>
    <row r="11" spans="5:22" x14ac:dyDescent="0.35">
      <c r="I11" s="2"/>
      <c r="J11" s="2"/>
      <c r="K11" s="2"/>
      <c r="L11" s="2"/>
      <c r="M11" s="2"/>
      <c r="N11" s="2"/>
      <c r="O11" s="2"/>
      <c r="P11" s="1"/>
      <c r="Q11" s="1"/>
      <c r="R11" s="1"/>
      <c r="S11" s="1"/>
      <c r="T11" s="1"/>
      <c r="U11" s="1"/>
      <c r="V11" s="1"/>
    </row>
    <row r="12" spans="5:22" x14ac:dyDescent="0.35">
      <c r="E12" s="9"/>
      <c r="F12" s="2" t="s">
        <v>4</v>
      </c>
      <c r="G12" s="2"/>
      <c r="H12" s="2"/>
      <c r="I12" s="2"/>
      <c r="J12" s="2"/>
      <c r="K12" s="2"/>
      <c r="L12" s="2"/>
      <c r="M12" s="2"/>
      <c r="N12" s="2"/>
      <c r="O12" s="2"/>
      <c r="P12" s="2"/>
      <c r="Q12" s="2"/>
      <c r="R12" s="2"/>
      <c r="S12" s="2"/>
      <c r="T12" s="2"/>
      <c r="U12" s="2"/>
      <c r="V12" s="1"/>
    </row>
    <row r="13" spans="5:22" x14ac:dyDescent="0.35">
      <c r="E13" s="1"/>
      <c r="F13" s="2"/>
      <c r="G13" s="2"/>
      <c r="H13" s="2"/>
      <c r="I13" s="2"/>
      <c r="J13" s="2"/>
      <c r="K13" s="2"/>
      <c r="L13" s="2"/>
      <c r="M13" s="2"/>
      <c r="N13" s="2"/>
      <c r="O13" s="2"/>
      <c r="P13" s="2"/>
      <c r="Q13" s="2"/>
      <c r="R13" s="2"/>
      <c r="S13" s="2"/>
      <c r="T13" s="2"/>
      <c r="U13" s="2"/>
      <c r="V13" s="1"/>
    </row>
    <row r="14" spans="5:22" x14ac:dyDescent="0.35">
      <c r="E14" s="8"/>
      <c r="F14" s="2" t="s">
        <v>3</v>
      </c>
      <c r="G14" s="2"/>
      <c r="H14" s="2"/>
      <c r="I14" s="2"/>
      <c r="J14" s="2"/>
      <c r="K14" s="2"/>
      <c r="L14" s="2"/>
      <c r="M14" s="2"/>
      <c r="N14" s="2"/>
      <c r="O14" s="2"/>
      <c r="P14" s="2"/>
      <c r="Q14" s="2"/>
      <c r="R14" s="2"/>
      <c r="S14" s="2"/>
      <c r="T14" s="2"/>
      <c r="U14" s="2"/>
      <c r="V14" s="1"/>
    </row>
    <row r="15" spans="5:22" x14ac:dyDescent="0.35">
      <c r="E15" s="7"/>
      <c r="F15" s="2"/>
      <c r="G15" s="2"/>
      <c r="H15" s="2"/>
      <c r="I15" s="2"/>
      <c r="J15" s="2"/>
      <c r="K15" s="2"/>
      <c r="L15" s="2"/>
      <c r="M15" s="2"/>
      <c r="N15" s="2"/>
      <c r="O15" s="2"/>
      <c r="P15" s="2"/>
      <c r="Q15" s="2"/>
      <c r="R15" s="2"/>
      <c r="S15" s="2"/>
      <c r="T15" s="2"/>
      <c r="U15" s="2"/>
      <c r="V15" s="1"/>
    </row>
    <row r="16" spans="5:22" x14ac:dyDescent="0.35">
      <c r="E16" s="6"/>
      <c r="F16" s="2" t="s">
        <v>2</v>
      </c>
      <c r="G16" s="2"/>
      <c r="H16" s="2"/>
      <c r="I16" s="2"/>
      <c r="J16" s="2"/>
      <c r="K16" s="2"/>
      <c r="L16" s="2"/>
      <c r="M16" s="2"/>
      <c r="N16" s="2"/>
      <c r="O16" s="2"/>
      <c r="P16" s="2"/>
      <c r="Q16" s="2"/>
      <c r="R16" s="2"/>
      <c r="S16" s="2"/>
      <c r="T16" s="2"/>
      <c r="U16" s="2"/>
      <c r="V16" s="1"/>
    </row>
    <row r="17" spans="5:22" x14ac:dyDescent="0.35">
      <c r="E17" s="1"/>
      <c r="F17" s="2"/>
      <c r="G17" s="2"/>
      <c r="H17" s="2"/>
      <c r="I17" s="2"/>
      <c r="J17" s="2"/>
      <c r="K17" s="2"/>
      <c r="L17" s="2"/>
      <c r="M17" s="2"/>
      <c r="N17" s="2"/>
      <c r="O17" s="2"/>
      <c r="P17" s="2"/>
      <c r="Q17" s="2"/>
      <c r="R17" s="2"/>
      <c r="S17" s="2"/>
      <c r="T17" s="2"/>
      <c r="U17" s="2"/>
      <c r="V17" s="1"/>
    </row>
    <row r="18" spans="5:22" x14ac:dyDescent="0.35">
      <c r="E18" s="2"/>
      <c r="F18" s="2" t="s">
        <v>1</v>
      </c>
      <c r="G18" s="2"/>
      <c r="H18" s="2"/>
      <c r="I18" s="2"/>
      <c r="J18" s="2"/>
      <c r="K18" s="2"/>
      <c r="L18" s="2"/>
      <c r="M18" s="2"/>
      <c r="N18" s="2"/>
      <c r="O18" s="2"/>
      <c r="P18" s="2"/>
      <c r="Q18" s="2"/>
      <c r="R18" s="2"/>
      <c r="S18" s="2"/>
      <c r="T18" s="2"/>
      <c r="U18" s="2"/>
      <c r="V18" s="1"/>
    </row>
    <row r="19" spans="5:22" x14ac:dyDescent="0.35">
      <c r="F19" s="2"/>
      <c r="G19" s="2"/>
      <c r="H19" s="2"/>
      <c r="I19" s="2"/>
      <c r="J19" s="2"/>
      <c r="K19" s="2"/>
      <c r="L19" s="2"/>
      <c r="M19" s="2"/>
      <c r="N19" s="2"/>
      <c r="O19" s="2"/>
      <c r="P19" s="2"/>
      <c r="Q19" s="2"/>
      <c r="R19" s="2"/>
      <c r="S19" s="2"/>
      <c r="T19" s="2"/>
      <c r="U19" s="2"/>
      <c r="V19" s="1"/>
    </row>
    <row r="20" spans="5:22" ht="21" x14ac:dyDescent="0.5">
      <c r="E20" s="265" t="s">
        <v>260</v>
      </c>
      <c r="F20" s="265"/>
      <c r="G20" s="265"/>
      <c r="H20" s="265"/>
      <c r="I20" s="265"/>
      <c r="J20" s="265"/>
      <c r="K20" s="265"/>
      <c r="L20" s="265"/>
      <c r="M20" s="265"/>
      <c r="N20" s="265"/>
      <c r="O20" s="265"/>
      <c r="P20" s="265"/>
      <c r="Q20" s="265"/>
      <c r="R20" s="2"/>
      <c r="S20" s="2"/>
      <c r="T20" s="2"/>
      <c r="U20" s="2"/>
      <c r="V20" s="1"/>
    </row>
    <row r="21" spans="5:22" x14ac:dyDescent="0.35">
      <c r="E21" s="2"/>
      <c r="F21" s="2"/>
      <c r="G21" s="2"/>
      <c r="H21" s="2"/>
      <c r="I21" s="2"/>
      <c r="J21" s="2"/>
      <c r="K21" s="2"/>
      <c r="L21" s="2"/>
      <c r="M21" s="2"/>
      <c r="N21" s="2"/>
      <c r="O21" s="2"/>
      <c r="P21" s="2"/>
      <c r="Q21" s="2"/>
      <c r="R21" s="2"/>
      <c r="S21" s="2"/>
      <c r="T21" s="2"/>
      <c r="U21" s="2"/>
      <c r="V21" s="1"/>
    </row>
    <row r="22" spans="5:22" x14ac:dyDescent="0.35">
      <c r="E22" s="5"/>
      <c r="F22" s="4"/>
      <c r="G22" s="4"/>
      <c r="H22" s="4"/>
      <c r="I22" s="4"/>
      <c r="J22" s="4"/>
      <c r="K22" s="4"/>
      <c r="L22" s="4"/>
      <c r="M22" s="2"/>
      <c r="N22" s="2"/>
      <c r="O22" s="1"/>
      <c r="P22" s="1"/>
      <c r="Q22" s="1"/>
      <c r="R22" s="1"/>
      <c r="S22" s="1"/>
      <c r="T22" s="1"/>
      <c r="U22" s="1"/>
      <c r="V22" s="1"/>
    </row>
    <row r="23" spans="5:22" x14ac:dyDescent="0.35">
      <c r="E23" s="2"/>
      <c r="F23" s="2"/>
      <c r="G23" s="2"/>
      <c r="H23" s="2"/>
      <c r="I23" s="2"/>
      <c r="J23" s="2"/>
      <c r="K23" s="3"/>
      <c r="L23" s="2"/>
      <c r="M23" s="2"/>
      <c r="N23" s="2"/>
      <c r="O23" s="1"/>
      <c r="P23" s="1"/>
      <c r="Q23" s="1"/>
      <c r="R23" s="1"/>
      <c r="S23" s="1"/>
      <c r="T23" s="1"/>
      <c r="U23" s="1"/>
      <c r="V23" s="1"/>
    </row>
    <row r="24" spans="5:22" x14ac:dyDescent="0.35">
      <c r="E24" s="2"/>
      <c r="F24" s="2"/>
      <c r="G24" s="2"/>
      <c r="H24" s="2"/>
      <c r="I24" s="2"/>
      <c r="J24" s="2"/>
      <c r="K24" s="2"/>
      <c r="L24" s="2"/>
      <c r="M24" s="2"/>
      <c r="N24" s="2"/>
      <c r="O24" s="1"/>
      <c r="P24" s="1"/>
      <c r="Q24" s="1"/>
      <c r="R24" s="1"/>
      <c r="S24" s="1"/>
      <c r="T24" s="1"/>
      <c r="U24" s="1"/>
      <c r="V24" s="1"/>
    </row>
    <row r="25" spans="5:22" x14ac:dyDescent="0.35">
      <c r="E25" s="2"/>
      <c r="F25" s="2"/>
      <c r="G25" s="2"/>
      <c r="H25" s="2"/>
      <c r="I25" s="2"/>
      <c r="J25" s="2"/>
      <c r="K25" s="2"/>
      <c r="L25" s="2"/>
      <c r="M25" s="2"/>
      <c r="N25" s="2"/>
      <c r="O25" s="1"/>
      <c r="P25" s="1"/>
      <c r="Q25" s="1"/>
      <c r="R25" s="1"/>
      <c r="S25" s="1"/>
      <c r="T25" s="1"/>
      <c r="U25" s="1"/>
      <c r="V25" s="1"/>
    </row>
    <row r="26" spans="5:22" x14ac:dyDescent="0.35">
      <c r="E26" s="2"/>
      <c r="F26" s="2"/>
      <c r="G26" s="2"/>
      <c r="H26" s="2"/>
      <c r="I26" s="2"/>
      <c r="J26" s="2"/>
      <c r="K26" s="2"/>
      <c r="L26" s="2"/>
      <c r="M26" s="2"/>
      <c r="N26" s="2"/>
      <c r="O26" s="1"/>
      <c r="P26" s="1"/>
      <c r="Q26" s="1"/>
      <c r="R26" s="1"/>
      <c r="S26" s="1"/>
      <c r="T26" s="1"/>
      <c r="U26" s="1"/>
      <c r="V26" s="1"/>
    </row>
    <row r="27" spans="5:22" x14ac:dyDescent="0.35">
      <c r="F27" s="2"/>
      <c r="G27" s="2"/>
      <c r="H27" s="2"/>
      <c r="I27" s="2"/>
      <c r="J27" s="2"/>
      <c r="K27" s="2"/>
      <c r="L27" s="2"/>
      <c r="M27" s="2"/>
      <c r="N27" s="2"/>
      <c r="O27" s="1"/>
      <c r="P27" s="1"/>
      <c r="Q27" s="1"/>
      <c r="R27" s="1"/>
      <c r="S27" s="1"/>
      <c r="T27" s="1"/>
      <c r="U27" s="1"/>
      <c r="V27" s="1"/>
    </row>
    <row r="28" spans="5:22" x14ac:dyDescent="0.35">
      <c r="F28" s="2"/>
      <c r="G28" s="2"/>
      <c r="H28" s="2"/>
      <c r="I28" s="2"/>
      <c r="J28" s="2"/>
      <c r="K28" s="2"/>
      <c r="L28" s="2"/>
      <c r="M28" s="2"/>
      <c r="N28" s="2"/>
      <c r="O28" s="1"/>
      <c r="P28" s="1"/>
      <c r="Q28" s="1"/>
      <c r="R28" s="1"/>
      <c r="S28" s="1"/>
      <c r="T28" s="1"/>
      <c r="U28" s="1"/>
      <c r="V28" s="1"/>
    </row>
    <row r="145" spans="5:17" ht="21" x14ac:dyDescent="0.5">
      <c r="E145" s="269" t="s">
        <v>208</v>
      </c>
      <c r="F145" s="269"/>
      <c r="G145" s="269"/>
      <c r="H145" s="269"/>
      <c r="I145" s="269"/>
      <c r="J145" s="269"/>
      <c r="K145" s="269"/>
      <c r="L145" s="269"/>
      <c r="M145" s="269"/>
      <c r="N145" s="269"/>
      <c r="O145" s="269"/>
      <c r="P145" s="269"/>
      <c r="Q145" s="269"/>
    </row>
    <row r="204" ht="10.5" customHeight="1" x14ac:dyDescent="0.35"/>
    <row r="206" ht="10" customHeight="1" x14ac:dyDescent="0.35"/>
    <row r="207" ht="10" customHeight="1" x14ac:dyDescent="0.35"/>
    <row r="208" ht="10" customHeight="1" x14ac:dyDescent="0.35"/>
    <row r="209" ht="10" customHeight="1" x14ac:dyDescent="0.35"/>
    <row r="210" ht="10" customHeight="1" x14ac:dyDescent="0.35"/>
    <row r="211" ht="10" customHeight="1" x14ac:dyDescent="0.35"/>
    <row r="212" ht="10" customHeight="1" x14ac:dyDescent="0.35"/>
    <row r="213" ht="10" customHeight="1" x14ac:dyDescent="0.35"/>
    <row r="214" ht="10" customHeight="1" x14ac:dyDescent="0.35"/>
    <row r="215" ht="10" customHeight="1" x14ac:dyDescent="0.35"/>
    <row r="216" ht="10" customHeight="1" x14ac:dyDescent="0.35"/>
    <row r="217" ht="10" customHeight="1" x14ac:dyDescent="0.35"/>
    <row r="222" ht="14.15" customHeight="1" x14ac:dyDescent="0.35"/>
    <row r="225" ht="11.5" customHeight="1" x14ac:dyDescent="0.35"/>
    <row r="241" spans="4:17" ht="21" x14ac:dyDescent="0.5">
      <c r="E241" s="266" t="s">
        <v>227</v>
      </c>
      <c r="F241" s="266"/>
      <c r="G241" s="266"/>
      <c r="H241" s="266"/>
      <c r="I241" s="266"/>
      <c r="J241" s="266"/>
      <c r="K241" s="266"/>
      <c r="L241" s="266"/>
      <c r="M241" s="266"/>
      <c r="N241" s="266"/>
      <c r="O241" s="266"/>
      <c r="P241" s="266"/>
      <c r="Q241" s="266"/>
    </row>
    <row r="242" spans="4:17" ht="15" thickBot="1" x14ac:dyDescent="0.4"/>
    <row r="243" spans="4:17" ht="15" customHeight="1" x14ac:dyDescent="0.35">
      <c r="D243" s="262" t="s">
        <v>0</v>
      </c>
    </row>
    <row r="244" spans="4:17" ht="15" thickBot="1" x14ac:dyDescent="0.4">
      <c r="D244" s="263"/>
    </row>
    <row r="270" spans="5:17" ht="21" x14ac:dyDescent="0.5">
      <c r="E270" s="267" t="s">
        <v>207</v>
      </c>
      <c r="F270" s="268"/>
      <c r="G270" s="268"/>
      <c r="H270" s="268"/>
      <c r="I270" s="268"/>
      <c r="J270" s="268"/>
      <c r="K270" s="268"/>
      <c r="L270" s="268"/>
      <c r="M270" s="268"/>
      <c r="N270" s="268"/>
      <c r="O270" s="268"/>
      <c r="P270" s="268"/>
      <c r="Q270" s="268"/>
    </row>
  </sheetData>
  <mergeCells count="6">
    <mergeCell ref="D243:D244"/>
    <mergeCell ref="E10:Q10"/>
    <mergeCell ref="E20:Q20"/>
    <mergeCell ref="E241:Q241"/>
    <mergeCell ref="E270:Q270"/>
    <mergeCell ref="E145:Q145"/>
  </mergeCells>
  <pageMargins left="0.70866141732283472" right="0.70866141732283472" top="0.74803149606299213" bottom="0.74803149606299213" header="0.31496062992125984" footer="0.31496062992125984"/>
  <pageSetup paperSize="9" scale="35" orientation="landscape" blackAndWhite="1"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tabColor theme="4" tint="0.39997558519241921"/>
    <pageSetUpPr fitToPage="1"/>
  </sheetPr>
  <dimension ref="E7:F20"/>
  <sheetViews>
    <sheetView showGridLines="0" topLeftCell="C1" zoomScale="90" zoomScaleNormal="90" workbookViewId="0">
      <selection activeCell="F32" sqref="F32"/>
    </sheetView>
  </sheetViews>
  <sheetFormatPr baseColWidth="10" defaultRowHeight="14.5" x14ac:dyDescent="0.35"/>
  <cols>
    <col min="5" max="5" width="41.453125" customWidth="1"/>
    <col min="6" max="6" width="70" customWidth="1"/>
  </cols>
  <sheetData>
    <row r="7" spans="5:6" ht="15" thickBot="1" x14ac:dyDescent="0.4"/>
    <row r="8" spans="5:6" ht="21.5" thickBot="1" x14ac:dyDescent="0.55000000000000004">
      <c r="E8" s="270" t="s">
        <v>17</v>
      </c>
      <c r="F8" s="271"/>
    </row>
    <row r="9" spans="5:6" x14ac:dyDescent="0.35">
      <c r="E9" s="83" t="s">
        <v>16</v>
      </c>
      <c r="F9" s="18"/>
    </row>
    <row r="10" spans="5:6" x14ac:dyDescent="0.35">
      <c r="E10" s="83" t="s">
        <v>15</v>
      </c>
      <c r="F10" s="17"/>
    </row>
    <row r="11" spans="5:6" ht="15" thickBot="1" x14ac:dyDescent="0.4">
      <c r="E11" s="84" t="s">
        <v>14</v>
      </c>
      <c r="F11" s="16"/>
    </row>
    <row r="12" spans="5:6" ht="21.5" thickBot="1" x14ac:dyDescent="0.55000000000000004">
      <c r="E12" s="272" t="s">
        <v>13</v>
      </c>
      <c r="F12" s="273"/>
    </row>
    <row r="13" spans="5:6" ht="15.5" x14ac:dyDescent="0.35">
      <c r="E13" s="85" t="s">
        <v>12</v>
      </c>
      <c r="F13" s="15" t="s">
        <v>11</v>
      </c>
    </row>
    <row r="14" spans="5:6" ht="15.5" x14ac:dyDescent="0.35">
      <c r="E14" s="86" t="s">
        <v>10</v>
      </c>
      <c r="F14" s="15" t="s">
        <v>9</v>
      </c>
    </row>
    <row r="15" spans="5:6" ht="15.5" x14ac:dyDescent="0.35">
      <c r="E15" s="87" t="s">
        <v>8</v>
      </c>
      <c r="F15" s="14">
        <v>30000</v>
      </c>
    </row>
    <row r="16" spans="5:6" ht="15.5" x14ac:dyDescent="0.35">
      <c r="E16" s="87" t="s">
        <v>162</v>
      </c>
      <c r="F16" s="13"/>
    </row>
    <row r="17" spans="5:6" ht="15.5" x14ac:dyDescent="0.35">
      <c r="E17" s="87"/>
      <c r="F17" s="12"/>
    </row>
    <row r="18" spans="5:6" ht="15.5" x14ac:dyDescent="0.35">
      <c r="E18" s="87" t="s">
        <v>7</v>
      </c>
      <c r="F18" s="11">
        <v>8</v>
      </c>
    </row>
    <row r="19" spans="5:6" x14ac:dyDescent="0.35">
      <c r="E19" s="83" t="s">
        <v>6</v>
      </c>
      <c r="F19" s="10"/>
    </row>
    <row r="20" spans="5:6" ht="15" thickBot="1" x14ac:dyDescent="0.4">
      <c r="E20" s="84" t="s">
        <v>5</v>
      </c>
      <c r="F20" s="10"/>
    </row>
  </sheetData>
  <mergeCells count="2">
    <mergeCell ref="E8:F8"/>
    <mergeCell ref="E12:F12"/>
  </mergeCells>
  <dataValidations count="2">
    <dataValidation type="list" allowBlank="1" showInputMessage="1" showErrorMessage="1" sqref="F13">
      <formula1>"Poulet de chair, Dinde, Pintades, Chapon, Canard, Cailles, Autres"</formula1>
    </dataValidation>
    <dataValidation type="list" allowBlank="1" showInputMessage="1" showErrorMessage="1" sqref="F14">
      <formula1>"Standard, Biologique, Label rouge "</formula1>
    </dataValidation>
  </dataValidations>
  <pageMargins left="0.70866141732283472" right="0.70866141732283472" top="0.74803149606299213" bottom="0.74803149606299213" header="0.31496062992125984" footer="0.31496062992125984"/>
  <pageSetup paperSize="9" scale="65" orientation="landscape" blackAndWhite="1"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Check Box 1">
              <controlPr locked="0" defaultSize="0" autoFill="0" autoLine="0" autoPict="0">
                <anchor moveWithCells="1">
                  <from>
                    <xdr:col>5</xdr:col>
                    <xdr:colOff>0</xdr:colOff>
                    <xdr:row>14</xdr:row>
                    <xdr:rowOff>171450</xdr:rowOff>
                  </from>
                  <to>
                    <xdr:col>5</xdr:col>
                    <xdr:colOff>990600</xdr:colOff>
                    <xdr:row>16</xdr:row>
                    <xdr:rowOff>38100</xdr:rowOff>
                  </to>
                </anchor>
              </controlPr>
            </control>
          </mc:Choice>
        </mc:AlternateContent>
        <mc:AlternateContent xmlns:mc="http://schemas.openxmlformats.org/markup-compatibility/2006">
          <mc:Choice Requires="x14">
            <control shapeId="4098" r:id="rId5" name="Check Box 2">
              <controlPr locked="0" defaultSize="0" autoFill="0" autoLine="0" autoPict="0">
                <anchor moveWithCells="1">
                  <from>
                    <xdr:col>5</xdr:col>
                    <xdr:colOff>546100</xdr:colOff>
                    <xdr:row>14</xdr:row>
                    <xdr:rowOff>165100</xdr:rowOff>
                  </from>
                  <to>
                    <xdr:col>5</xdr:col>
                    <xdr:colOff>1847850</xdr:colOff>
                    <xdr:row>16</xdr:row>
                    <xdr:rowOff>38100</xdr:rowOff>
                  </to>
                </anchor>
              </controlPr>
            </control>
          </mc:Choice>
        </mc:AlternateContent>
        <mc:AlternateContent xmlns:mc="http://schemas.openxmlformats.org/markup-compatibility/2006">
          <mc:Choice Requires="x14">
            <control shapeId="4099" r:id="rId6" name="Check Box 3">
              <controlPr locked="0" defaultSize="0" autoFill="0" autoLine="0" autoPict="0">
                <anchor moveWithCells="1">
                  <from>
                    <xdr:col>5</xdr:col>
                    <xdr:colOff>1955800</xdr:colOff>
                    <xdr:row>14</xdr:row>
                    <xdr:rowOff>184150</xdr:rowOff>
                  </from>
                  <to>
                    <xdr:col>5</xdr:col>
                    <xdr:colOff>3276600</xdr:colOff>
                    <xdr:row>16</xdr:row>
                    <xdr:rowOff>38100</xdr:rowOff>
                  </to>
                </anchor>
              </controlPr>
            </control>
          </mc:Choice>
        </mc:AlternateContent>
        <mc:AlternateContent xmlns:mc="http://schemas.openxmlformats.org/markup-compatibility/2006">
          <mc:Choice Requires="x14">
            <control shapeId="4100" r:id="rId7" name="Check Box 4">
              <controlPr locked="0" defaultSize="0" autoFill="0" autoLine="0" autoPict="0">
                <anchor moveWithCells="1">
                  <from>
                    <xdr:col>5</xdr:col>
                    <xdr:colOff>3238500</xdr:colOff>
                    <xdr:row>14</xdr:row>
                    <xdr:rowOff>133350</xdr:rowOff>
                  </from>
                  <to>
                    <xdr:col>6</xdr:col>
                    <xdr:colOff>685800</xdr:colOff>
                    <xdr:row>16</xdr:row>
                    <xdr:rowOff>107950</xdr:rowOff>
                  </to>
                </anchor>
              </controlPr>
            </control>
          </mc:Choice>
        </mc:AlternateContent>
        <mc:AlternateContent xmlns:mc="http://schemas.openxmlformats.org/markup-compatibility/2006">
          <mc:Choice Requires="x14">
            <control shapeId="4101" r:id="rId8" name="Check Box 5">
              <controlPr locked="0" defaultSize="0" autoFill="0" autoLine="0" autoPict="0">
                <anchor moveWithCells="1">
                  <from>
                    <xdr:col>5</xdr:col>
                    <xdr:colOff>12700</xdr:colOff>
                    <xdr:row>15</xdr:row>
                    <xdr:rowOff>171450</xdr:rowOff>
                  </from>
                  <to>
                    <xdr:col>5</xdr:col>
                    <xdr:colOff>990600</xdr:colOff>
                    <xdr:row>17</xdr:row>
                    <xdr:rowOff>50800</xdr:rowOff>
                  </to>
                </anchor>
              </controlPr>
            </control>
          </mc:Choice>
        </mc:AlternateContent>
        <mc:AlternateContent xmlns:mc="http://schemas.openxmlformats.org/markup-compatibility/2006">
          <mc:Choice Requires="x14">
            <control shapeId="4102" r:id="rId9" name="Check Box 6">
              <controlPr locked="0" defaultSize="0" autoFill="0" autoLine="0" autoPict="0">
                <anchor moveWithCells="1">
                  <from>
                    <xdr:col>5</xdr:col>
                    <xdr:colOff>946150</xdr:colOff>
                    <xdr:row>15</xdr:row>
                    <xdr:rowOff>171450</xdr:rowOff>
                  </from>
                  <to>
                    <xdr:col>5</xdr:col>
                    <xdr:colOff>2584450</xdr:colOff>
                    <xdr:row>17</xdr:row>
                    <xdr:rowOff>50800</xdr:rowOff>
                  </to>
                </anchor>
              </controlPr>
            </control>
          </mc:Choice>
        </mc:AlternateContent>
        <mc:AlternateContent xmlns:mc="http://schemas.openxmlformats.org/markup-compatibility/2006">
          <mc:Choice Requires="x14">
            <control shapeId="4103" r:id="rId10" name="Check Box 7">
              <controlPr locked="0" defaultSize="0" autoFill="0" autoLine="0" autoPict="0">
                <anchor moveWithCells="1">
                  <from>
                    <xdr:col>5</xdr:col>
                    <xdr:colOff>476250</xdr:colOff>
                    <xdr:row>18</xdr:row>
                    <xdr:rowOff>95250</xdr:rowOff>
                  </from>
                  <to>
                    <xdr:col>5</xdr:col>
                    <xdr:colOff>1581150</xdr:colOff>
                    <xdr:row>20</xdr:row>
                    <xdr:rowOff>69850</xdr:rowOff>
                  </to>
                </anchor>
              </controlPr>
            </control>
          </mc:Choice>
        </mc:AlternateContent>
        <mc:AlternateContent xmlns:mc="http://schemas.openxmlformats.org/markup-compatibility/2006">
          <mc:Choice Requires="x14">
            <control shapeId="4104" r:id="rId11" name="Check Box 8">
              <controlPr locked="0" defaultSize="0" autoFill="0" autoLine="0" autoPict="0">
                <anchor moveWithCells="1">
                  <from>
                    <xdr:col>5</xdr:col>
                    <xdr:colOff>1143000</xdr:colOff>
                    <xdr:row>18</xdr:row>
                    <xdr:rowOff>95250</xdr:rowOff>
                  </from>
                  <to>
                    <xdr:col>5</xdr:col>
                    <xdr:colOff>2222500</xdr:colOff>
                    <xdr:row>20</xdr:row>
                    <xdr:rowOff>69850</xdr:rowOff>
                  </to>
                </anchor>
              </controlPr>
            </control>
          </mc:Choice>
        </mc:AlternateContent>
        <mc:AlternateContent xmlns:mc="http://schemas.openxmlformats.org/markup-compatibility/2006">
          <mc:Choice Requires="x14">
            <control shapeId="4105" r:id="rId12" name="Check Box 9">
              <controlPr locked="0" defaultSize="0" autoFill="0" autoLine="0" autoPict="0">
                <anchor moveWithCells="1">
                  <from>
                    <xdr:col>5</xdr:col>
                    <xdr:colOff>1955800</xdr:colOff>
                    <xdr:row>18</xdr:row>
                    <xdr:rowOff>152400</xdr:rowOff>
                  </from>
                  <to>
                    <xdr:col>5</xdr:col>
                    <xdr:colOff>2413000</xdr:colOff>
                    <xdr:row>20</xdr:row>
                    <xdr:rowOff>12700</xdr:rowOff>
                  </to>
                </anchor>
              </controlPr>
            </control>
          </mc:Choice>
        </mc:AlternateContent>
        <mc:AlternateContent xmlns:mc="http://schemas.openxmlformats.org/markup-compatibility/2006">
          <mc:Choice Requires="x14">
            <control shapeId="4106" r:id="rId13" name="Check Box 10">
              <controlPr locked="0" defaultSize="0" autoFill="0" autoLine="0" autoPict="0">
                <anchor moveWithCells="1">
                  <from>
                    <xdr:col>5</xdr:col>
                    <xdr:colOff>1143000</xdr:colOff>
                    <xdr:row>17</xdr:row>
                    <xdr:rowOff>114300</xdr:rowOff>
                  </from>
                  <to>
                    <xdr:col>5</xdr:col>
                    <xdr:colOff>2133600</xdr:colOff>
                    <xdr:row>19</xdr:row>
                    <xdr:rowOff>31750</xdr:rowOff>
                  </to>
                </anchor>
              </controlPr>
            </control>
          </mc:Choice>
        </mc:AlternateContent>
        <mc:AlternateContent xmlns:mc="http://schemas.openxmlformats.org/markup-compatibility/2006">
          <mc:Choice Requires="x14">
            <control shapeId="4107" r:id="rId14" name="Check Box 11">
              <controlPr locked="0" defaultSize="0" autoFill="0" autoLine="0" autoPict="0">
                <anchor moveWithCells="1">
                  <from>
                    <xdr:col>5</xdr:col>
                    <xdr:colOff>1924050</xdr:colOff>
                    <xdr:row>17</xdr:row>
                    <xdr:rowOff>114300</xdr:rowOff>
                  </from>
                  <to>
                    <xdr:col>5</xdr:col>
                    <xdr:colOff>3003550</xdr:colOff>
                    <xdr:row>19</xdr:row>
                    <xdr:rowOff>31750</xdr:rowOff>
                  </to>
                </anchor>
              </controlPr>
            </control>
          </mc:Choice>
        </mc:AlternateContent>
        <mc:AlternateContent xmlns:mc="http://schemas.openxmlformats.org/markup-compatibility/2006">
          <mc:Choice Requires="x14">
            <control shapeId="4108" r:id="rId15" name="Check Box 12">
              <controlPr locked="0" defaultSize="0" autoFill="0" autoLine="0" autoPict="0">
                <anchor moveWithCells="1">
                  <from>
                    <xdr:col>5</xdr:col>
                    <xdr:colOff>495300</xdr:colOff>
                    <xdr:row>17</xdr:row>
                    <xdr:rowOff>95250</xdr:rowOff>
                  </from>
                  <to>
                    <xdr:col>5</xdr:col>
                    <xdr:colOff>1498600</xdr:colOff>
                    <xdr:row>19</xdr:row>
                    <xdr:rowOff>57150</xdr:rowOff>
                  </to>
                </anchor>
              </controlPr>
            </control>
          </mc:Choice>
        </mc:AlternateContent>
        <mc:AlternateContent xmlns:mc="http://schemas.openxmlformats.org/markup-compatibility/2006">
          <mc:Choice Requires="x14">
            <control shapeId="4109" r:id="rId16" name="Check Box 13">
              <controlPr locked="0" defaultSize="0" autoFill="0" autoLine="0" autoPict="0">
                <anchor moveWithCells="1">
                  <from>
                    <xdr:col>5</xdr:col>
                    <xdr:colOff>2514600</xdr:colOff>
                    <xdr:row>18</xdr:row>
                    <xdr:rowOff>171450</xdr:rowOff>
                  </from>
                  <to>
                    <xdr:col>5</xdr:col>
                    <xdr:colOff>3448050</xdr:colOff>
                    <xdr:row>20</xdr:row>
                    <xdr:rowOff>31750</xdr:rowOff>
                  </to>
                </anchor>
              </controlPr>
            </control>
          </mc:Choice>
        </mc:AlternateContent>
      </controls>
    </mc:Choice>
  </mc:AlternateContent>
  <tableParts count="1">
    <tablePart r:id="rId17"/>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tabColor theme="7" tint="0.39997558519241921"/>
    <pageSetUpPr fitToPage="1"/>
  </sheetPr>
  <dimension ref="B7:N34"/>
  <sheetViews>
    <sheetView showGridLines="0" topLeftCell="A4" zoomScale="80" zoomScaleNormal="80" workbookViewId="0">
      <selection activeCell="I19" sqref="I19"/>
    </sheetView>
  </sheetViews>
  <sheetFormatPr baseColWidth="10" defaultRowHeight="14.5" x14ac:dyDescent="0.35"/>
  <cols>
    <col min="1" max="1" width="4.26953125" customWidth="1"/>
    <col min="2" max="3" width="10.81640625" hidden="1" customWidth="1"/>
    <col min="6" max="6" width="8.81640625" customWidth="1"/>
    <col min="8" max="8" width="46.81640625" customWidth="1"/>
    <col min="9" max="9" width="16.54296875" customWidth="1"/>
    <col min="10" max="10" width="26.81640625" customWidth="1"/>
    <col min="11" max="11" width="15.26953125" customWidth="1"/>
    <col min="12" max="12" width="14.26953125" customWidth="1"/>
  </cols>
  <sheetData>
    <row r="7" spans="7:14" x14ac:dyDescent="0.35">
      <c r="G7" s="29"/>
      <c r="H7" s="19"/>
      <c r="I7" s="19"/>
      <c r="J7" s="19"/>
      <c r="K7" s="19"/>
      <c r="L7" s="31"/>
      <c r="M7" s="27"/>
      <c r="N7" s="27"/>
    </row>
    <row r="8" spans="7:14" ht="15" thickBot="1" x14ac:dyDescent="0.4">
      <c r="G8" s="29"/>
      <c r="H8" s="19"/>
      <c r="I8" s="19"/>
      <c r="J8" s="19"/>
      <c r="K8" s="19"/>
      <c r="L8" s="30"/>
      <c r="M8" s="27"/>
      <c r="N8" s="27"/>
    </row>
    <row r="9" spans="7:14" ht="16" thickBot="1" x14ac:dyDescent="0.4">
      <c r="G9" s="29"/>
      <c r="H9" s="274" t="s">
        <v>35</v>
      </c>
      <c r="I9" s="275"/>
      <c r="J9" s="276"/>
      <c r="K9" s="30"/>
      <c r="L9" s="30"/>
      <c r="M9" s="27"/>
      <c r="N9" s="27"/>
    </row>
    <row r="10" spans="7:14" x14ac:dyDescent="0.35">
      <c r="G10" s="29"/>
      <c r="H10" s="88" t="s">
        <v>34</v>
      </c>
      <c r="I10" s="89" t="s">
        <v>33</v>
      </c>
      <c r="J10" s="90" t="s">
        <v>32</v>
      </c>
      <c r="K10" s="56">
        <v>2</v>
      </c>
      <c r="L10" s="19"/>
      <c r="M10" s="27"/>
      <c r="N10" s="27"/>
    </row>
    <row r="11" spans="7:14" x14ac:dyDescent="0.35">
      <c r="G11" s="29"/>
      <c r="H11" s="91" t="s">
        <v>31</v>
      </c>
      <c r="I11" s="277">
        <v>60</v>
      </c>
      <c r="J11" s="278"/>
      <c r="K11" s="19"/>
      <c r="L11" s="19"/>
      <c r="M11" s="27"/>
      <c r="N11" s="27"/>
    </row>
    <row r="12" spans="7:14" x14ac:dyDescent="0.35">
      <c r="G12" s="29"/>
      <c r="H12" s="91" t="s">
        <v>30</v>
      </c>
      <c r="I12" s="279">
        <f>IF(AND(K10=1),((I11*(I13/100)*(I13/100)*1000)),IF(AND(K10=2),((I11*(((I13/2)/100)*((I13/2)/100)*3.14*1000)))))</f>
        <v>42.39</v>
      </c>
      <c r="J12" s="280"/>
      <c r="K12" s="19"/>
      <c r="L12" s="19"/>
      <c r="M12" s="27"/>
      <c r="N12" s="27"/>
    </row>
    <row r="13" spans="7:14" ht="15" thickBot="1" x14ac:dyDescent="0.4">
      <c r="G13" s="29"/>
      <c r="H13" s="91" t="s">
        <v>29</v>
      </c>
      <c r="I13" s="281">
        <v>3</v>
      </c>
      <c r="J13" s="282"/>
      <c r="K13" s="19"/>
      <c r="L13" s="19"/>
      <c r="M13" s="27"/>
      <c r="N13" s="27"/>
    </row>
    <row r="14" spans="7:14" ht="15" thickBot="1" x14ac:dyDescent="0.4">
      <c r="G14" s="19"/>
      <c r="H14" s="91" t="s">
        <v>28</v>
      </c>
      <c r="I14" s="283">
        <f>IF(ISBLANK(I15),(I12*('FICHE SIGNALETIQUE'!F18+0.75))+10,"")</f>
        <v>380.91250000000002</v>
      </c>
      <c r="J14" s="284"/>
      <c r="K14" s="28"/>
      <c r="L14" s="19"/>
      <c r="M14" s="27"/>
      <c r="N14" s="27"/>
    </row>
    <row r="15" spans="7:14" ht="15.65" customHeight="1" thickBot="1" x14ac:dyDescent="0.4">
      <c r="G15" s="19"/>
      <c r="H15" s="92" t="s">
        <v>161</v>
      </c>
      <c r="I15" s="289"/>
      <c r="J15" s="290"/>
      <c r="K15" s="28"/>
      <c r="L15" s="19"/>
      <c r="M15" s="27"/>
      <c r="N15" s="27"/>
    </row>
    <row r="16" spans="7:14" ht="16" thickBot="1" x14ac:dyDescent="0.4">
      <c r="G16" s="19"/>
      <c r="H16" s="274" t="s">
        <v>27</v>
      </c>
      <c r="I16" s="275"/>
      <c r="J16" s="274" t="s">
        <v>26</v>
      </c>
      <c r="K16" s="291"/>
      <c r="L16" s="291"/>
      <c r="M16" s="27"/>
      <c r="N16" s="27"/>
    </row>
    <row r="17" spans="7:14" ht="15" customHeight="1" thickBot="1" x14ac:dyDescent="0.4">
      <c r="G17" s="19"/>
      <c r="H17" s="93" t="s">
        <v>211</v>
      </c>
      <c r="I17" s="94">
        <v>2</v>
      </c>
      <c r="J17" s="99" t="s">
        <v>214</v>
      </c>
      <c r="K17" s="292">
        <f>IF(ISBLANK(I15),I17*I14/100,I17*I15/100)</f>
        <v>7.6182500000000006</v>
      </c>
      <c r="L17" s="293"/>
      <c r="M17" s="27"/>
      <c r="N17" s="27"/>
    </row>
    <row r="18" spans="7:14" ht="15" thickBot="1" x14ac:dyDescent="0.4">
      <c r="G18" s="22"/>
      <c r="H18" s="95" t="s">
        <v>212</v>
      </c>
      <c r="I18" s="94">
        <v>1</v>
      </c>
      <c r="J18" s="99" t="s">
        <v>215</v>
      </c>
      <c r="K18" s="292">
        <f>IF(ISBLANK(I15),I18*I14/100,I18*I15/100)</f>
        <v>3.8091250000000003</v>
      </c>
      <c r="L18" s="293"/>
      <c r="M18" s="27"/>
      <c r="N18" s="27"/>
    </row>
    <row r="19" spans="7:14" ht="15" thickBot="1" x14ac:dyDescent="0.4">
      <c r="G19" s="19"/>
      <c r="H19" s="96" t="s">
        <v>213</v>
      </c>
      <c r="I19" s="94">
        <v>1</v>
      </c>
      <c r="J19" s="100" t="s">
        <v>216</v>
      </c>
      <c r="K19" s="294">
        <f>IF(ISBLANK(I15),I19*I14/100,I19*I15/100)</f>
        <v>3.8091250000000003</v>
      </c>
      <c r="L19" s="295"/>
      <c r="M19" s="19"/>
      <c r="N19" s="27"/>
    </row>
    <row r="20" spans="7:14" ht="16" thickBot="1" x14ac:dyDescent="0.4">
      <c r="G20" s="19"/>
      <c r="H20" s="274" t="s">
        <v>25</v>
      </c>
      <c r="I20" s="275"/>
      <c r="J20" s="19"/>
      <c r="K20" s="19"/>
      <c r="L20" s="19"/>
      <c r="M20" s="19"/>
      <c r="N20" s="27"/>
    </row>
    <row r="21" spans="7:14" x14ac:dyDescent="0.35">
      <c r="G21" s="19"/>
      <c r="H21" s="97" t="s">
        <v>24</v>
      </c>
      <c r="I21" s="26">
        <v>97</v>
      </c>
      <c r="J21" s="19"/>
      <c r="K21" s="19"/>
      <c r="L21" s="19"/>
      <c r="M21" s="19"/>
      <c r="N21" s="19"/>
    </row>
    <row r="22" spans="7:14" x14ac:dyDescent="0.35">
      <c r="G22" s="19"/>
      <c r="H22" s="97" t="s">
        <v>23</v>
      </c>
      <c r="I22" s="26">
        <v>300</v>
      </c>
      <c r="J22" s="19"/>
      <c r="K22" s="19"/>
      <c r="L22" s="19"/>
      <c r="M22" s="19"/>
      <c r="N22" s="19"/>
    </row>
    <row r="23" spans="7:14" x14ac:dyDescent="0.35">
      <c r="G23" s="19"/>
      <c r="H23" s="97" t="s">
        <v>22</v>
      </c>
      <c r="I23" s="25">
        <f>(I21/1000)/I22</f>
        <v>3.2333333333333335E-4</v>
      </c>
      <c r="J23" s="28"/>
      <c r="K23" s="22"/>
      <c r="L23" s="22"/>
      <c r="M23" s="22"/>
      <c r="N23" s="19"/>
    </row>
    <row r="24" spans="7:14" ht="15" thickBot="1" x14ac:dyDescent="0.4">
      <c r="G24" s="22"/>
      <c r="H24" s="98" t="s">
        <v>21</v>
      </c>
      <c r="I24" s="24">
        <f>(I23)/(PI()*((I13/100)/2)^2)</f>
        <v>0.45742309570115108</v>
      </c>
      <c r="J24" s="23"/>
      <c r="K24" s="19"/>
      <c r="L24" s="19"/>
      <c r="M24" s="19"/>
      <c r="N24" s="22"/>
    </row>
    <row r="25" spans="7:14" ht="15.5" x14ac:dyDescent="0.35">
      <c r="G25" s="19"/>
      <c r="H25" s="274" t="s">
        <v>20</v>
      </c>
      <c r="I25" s="291"/>
      <c r="J25" s="291"/>
      <c r="K25" s="19"/>
      <c r="L25" s="19"/>
      <c r="M25" s="19"/>
      <c r="N25" s="19"/>
    </row>
    <row r="26" spans="7:14" x14ac:dyDescent="0.35">
      <c r="G26" s="19"/>
      <c r="H26" s="97" t="s">
        <v>19</v>
      </c>
      <c r="I26" s="285">
        <f>((I12/1000)/(I23)/60)</f>
        <v>2.1850515463917524</v>
      </c>
      <c r="J26" s="286"/>
      <c r="K26" s="19"/>
      <c r="L26" s="19"/>
      <c r="M26" s="19"/>
      <c r="N26" s="19"/>
    </row>
    <row r="27" spans="7:14" ht="15" thickBot="1" x14ac:dyDescent="0.4">
      <c r="G27" s="19"/>
      <c r="H27" s="98" t="s">
        <v>18</v>
      </c>
      <c r="I27" s="287">
        <f>I26*('FICHE SIGNALETIQUE'!F18+0.75)</f>
        <v>19.119201030927833</v>
      </c>
      <c r="J27" s="288"/>
      <c r="K27" s="19"/>
      <c r="L27" s="19"/>
      <c r="M27" s="19"/>
      <c r="N27" s="19"/>
    </row>
    <row r="28" spans="7:14" x14ac:dyDescent="0.35">
      <c r="G28" s="19"/>
      <c r="H28" s="19"/>
      <c r="I28" s="19"/>
      <c r="J28" s="19"/>
      <c r="K28" s="19"/>
      <c r="L28" s="19"/>
      <c r="M28" s="19"/>
      <c r="N28" s="19"/>
    </row>
    <row r="29" spans="7:14" x14ac:dyDescent="0.35">
      <c r="G29" s="19"/>
      <c r="H29" s="19"/>
      <c r="I29" s="19"/>
      <c r="J29" s="19"/>
      <c r="K29" s="19"/>
      <c r="L29" s="19"/>
      <c r="M29" s="19"/>
      <c r="N29" s="19"/>
    </row>
    <row r="30" spans="7:14" x14ac:dyDescent="0.35">
      <c r="G30" s="19"/>
      <c r="H30" s="19"/>
      <c r="I30" s="19"/>
      <c r="J30" s="21"/>
      <c r="K30" s="19"/>
      <c r="L30" s="19"/>
      <c r="M30" s="19"/>
      <c r="N30" s="19"/>
    </row>
    <row r="31" spans="7:14" x14ac:dyDescent="0.35">
      <c r="G31" s="19"/>
      <c r="H31" s="20"/>
      <c r="I31" s="20"/>
      <c r="J31" s="19"/>
      <c r="K31" s="19"/>
      <c r="L31" s="19"/>
      <c r="M31" s="19"/>
      <c r="N31" s="19"/>
    </row>
    <row r="32" spans="7:14" x14ac:dyDescent="0.35">
      <c r="G32" s="19"/>
      <c r="H32" s="19"/>
      <c r="I32" s="19"/>
      <c r="J32" s="19"/>
      <c r="K32" s="19"/>
      <c r="L32" s="19"/>
      <c r="M32" s="19"/>
      <c r="N32" s="19"/>
    </row>
    <row r="33" spans="7:14" x14ac:dyDescent="0.35">
      <c r="G33" s="19"/>
      <c r="H33" s="19"/>
      <c r="I33" s="19"/>
      <c r="J33" s="19"/>
      <c r="K33" s="19"/>
      <c r="L33" s="19"/>
      <c r="M33" s="19"/>
      <c r="N33" s="19"/>
    </row>
    <row r="34" spans="7:14" x14ac:dyDescent="0.35">
      <c r="G34" s="19"/>
      <c r="H34" s="19"/>
      <c r="I34" s="19"/>
      <c r="J34" s="19"/>
      <c r="K34" s="19"/>
      <c r="L34" s="19"/>
      <c r="M34" s="19"/>
      <c r="N34" s="19"/>
    </row>
  </sheetData>
  <mergeCells count="15">
    <mergeCell ref="I26:J26"/>
    <mergeCell ref="I27:J27"/>
    <mergeCell ref="I15:J15"/>
    <mergeCell ref="H16:I16"/>
    <mergeCell ref="J16:L16"/>
    <mergeCell ref="H20:I20"/>
    <mergeCell ref="K17:L17"/>
    <mergeCell ref="K18:L18"/>
    <mergeCell ref="K19:L19"/>
    <mergeCell ref="H25:J25"/>
    <mergeCell ref="H9:J9"/>
    <mergeCell ref="I11:J11"/>
    <mergeCell ref="I12:J12"/>
    <mergeCell ref="I13:J13"/>
    <mergeCell ref="I14:J14"/>
  </mergeCells>
  <pageMargins left="0.70866141732283472" right="0.70866141732283472" top="0.74803149606299213" bottom="0.74803149606299213" header="0.31496062992125984" footer="0.31496062992125984"/>
  <pageSetup paperSize="9" scale="75" orientation="landscape" blackAndWhite="1" r:id="rId1"/>
  <drawing r:id="rId2"/>
  <legacyDrawing r:id="rId3"/>
  <mc:AlternateContent xmlns:mc="http://schemas.openxmlformats.org/markup-compatibility/2006">
    <mc:Choice Requires="x14">
      <controls>
        <mc:AlternateContent xmlns:mc="http://schemas.openxmlformats.org/markup-compatibility/2006">
          <mc:Choice Requires="x14">
            <control shapeId="5121" r:id="rId4" name="Group Box 1">
              <controlPr defaultSize="0" autoFill="0" autoPict="0">
                <anchor moveWithCells="1">
                  <from>
                    <xdr:col>8</xdr:col>
                    <xdr:colOff>0</xdr:colOff>
                    <xdr:row>9</xdr:row>
                    <xdr:rowOff>12700</xdr:rowOff>
                  </from>
                  <to>
                    <xdr:col>10</xdr:col>
                    <xdr:colOff>0</xdr:colOff>
                    <xdr:row>10</xdr:row>
                    <xdr:rowOff>12700</xdr:rowOff>
                  </to>
                </anchor>
              </controlPr>
            </control>
          </mc:Choice>
        </mc:AlternateContent>
        <mc:AlternateContent xmlns:mc="http://schemas.openxmlformats.org/markup-compatibility/2006">
          <mc:Choice Requires="x14">
            <control shapeId="5122" r:id="rId5" name="Option Button 2">
              <controlPr defaultSize="0" autoFill="0" autoLine="0" autoPict="0">
                <anchor moveWithCells="1">
                  <from>
                    <xdr:col>8</xdr:col>
                    <xdr:colOff>146050</xdr:colOff>
                    <xdr:row>8</xdr:row>
                    <xdr:rowOff>171450</xdr:rowOff>
                  </from>
                  <to>
                    <xdr:col>8</xdr:col>
                    <xdr:colOff>1022350</xdr:colOff>
                    <xdr:row>10</xdr:row>
                    <xdr:rowOff>12700</xdr:rowOff>
                  </to>
                </anchor>
              </controlPr>
            </control>
          </mc:Choice>
        </mc:AlternateContent>
        <mc:AlternateContent xmlns:mc="http://schemas.openxmlformats.org/markup-compatibility/2006">
          <mc:Choice Requires="x14">
            <control shapeId="5123" r:id="rId6" name="Option Button 3">
              <controlPr defaultSize="0" autoFill="0" autoLine="0" autoPict="0">
                <anchor moveWithCells="1">
                  <from>
                    <xdr:col>9</xdr:col>
                    <xdr:colOff>400050</xdr:colOff>
                    <xdr:row>8</xdr:row>
                    <xdr:rowOff>171450</xdr:rowOff>
                  </from>
                  <to>
                    <xdr:col>9</xdr:col>
                    <xdr:colOff>1270000</xdr:colOff>
                    <xdr:row>10</xdr:row>
                    <xdr:rowOff>12700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iconSet" priority="1" id="{6CB58515-9CDE-4F20-824A-1D304C33A4C5}">
            <x14:iconSet iconSet="3Symbols2" custom="1">
              <x14:cfvo type="percent">
                <xm:f>0</xm:f>
              </x14:cfvo>
              <x14:cfvo type="num">
                <xm:f>$I$19</xm:f>
              </x14:cfvo>
              <x14:cfvo type="num" gte="0">
                <xm:f>$I$19</xm:f>
              </x14:cfvo>
              <x14:cfIcon iconSet="3Symbols2" iconId="0"/>
              <x14:cfIcon iconSet="3Symbols2" iconId="2"/>
              <x14:cfIcon iconSet="3Symbols2" iconId="0"/>
            </x14:iconSet>
          </x14:cfRule>
          <xm:sqref>I20</xm:sqref>
        </x14:conditionalFormatting>
      </x14:conditionalFormatting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tabColor rgb="FFFF0000"/>
    <pageSetUpPr fitToPage="1"/>
  </sheetPr>
  <dimension ref="C7:AI35"/>
  <sheetViews>
    <sheetView showGridLines="0" topLeftCell="M1" zoomScale="80" zoomScaleNormal="80" workbookViewId="0">
      <selection activeCell="Q28" sqref="Q28"/>
    </sheetView>
  </sheetViews>
  <sheetFormatPr baseColWidth="10" defaultColWidth="11.453125" defaultRowHeight="14.5" x14ac:dyDescent="0.35"/>
  <cols>
    <col min="1" max="2" width="10.81640625" style="220" customWidth="1"/>
    <col min="3" max="3" width="10.81640625" style="220" hidden="1" customWidth="1"/>
    <col min="4" max="4" width="10.54296875" style="220" customWidth="1"/>
    <col min="5" max="5" width="16.1796875" style="220" customWidth="1"/>
    <col min="6" max="8" width="11.453125" style="220"/>
    <col min="9" max="9" width="19.1796875" style="220" customWidth="1"/>
    <col min="10" max="10" width="28.1796875" style="220" customWidth="1"/>
    <col min="11" max="11" width="28.81640625" style="220" customWidth="1"/>
    <col min="12" max="12" width="20.81640625" style="220" customWidth="1"/>
    <col min="13" max="13" width="6.1796875" style="220" customWidth="1"/>
    <col min="14" max="14" width="7.26953125" style="220" customWidth="1"/>
    <col min="15" max="15" width="20.81640625" style="220" customWidth="1"/>
    <col min="16" max="17" width="11.453125" style="220"/>
    <col min="18" max="18" width="3.7265625" style="220" customWidth="1"/>
    <col min="19" max="19" width="9.81640625" style="221" customWidth="1"/>
    <col min="20" max="20" width="30.81640625" style="221" customWidth="1"/>
    <col min="21" max="21" width="11.453125" style="223"/>
    <col min="22" max="24" width="11.453125" style="221"/>
    <col min="25" max="16384" width="11.453125" style="220"/>
  </cols>
  <sheetData>
    <row r="7" spans="5:35" ht="15" thickBot="1" x14ac:dyDescent="0.4">
      <c r="M7" s="221"/>
      <c r="N7" s="221"/>
      <c r="O7" s="221"/>
      <c r="P7" s="221"/>
      <c r="Q7" s="221"/>
      <c r="R7" s="221"/>
      <c r="Y7" s="221"/>
      <c r="Z7" s="221"/>
      <c r="AA7" s="221"/>
      <c r="AB7" s="221"/>
      <c r="AC7" s="221"/>
      <c r="AD7" s="221"/>
      <c r="AE7" s="221"/>
      <c r="AF7" s="221"/>
      <c r="AG7" s="221"/>
      <c r="AH7" s="221"/>
      <c r="AI7" s="221"/>
    </row>
    <row r="8" spans="5:35" ht="21.5" thickBot="1" x14ac:dyDescent="0.55000000000000004">
      <c r="E8" s="298" t="s">
        <v>74</v>
      </c>
      <c r="F8" s="299"/>
      <c r="G8" s="299"/>
      <c r="H8" s="299"/>
      <c r="I8" s="299"/>
      <c r="J8" s="299"/>
      <c r="K8" s="300"/>
      <c r="L8" s="222"/>
      <c r="M8" s="223" t="s">
        <v>76</v>
      </c>
      <c r="N8" s="223" t="s">
        <v>77</v>
      </c>
      <c r="O8" s="224"/>
      <c r="P8" s="221"/>
      <c r="Q8" s="221"/>
      <c r="R8" s="221"/>
      <c r="Y8" s="221"/>
      <c r="Z8" s="221"/>
      <c r="AA8" s="221"/>
      <c r="AB8" s="221"/>
      <c r="AC8" s="221"/>
      <c r="AD8" s="221"/>
      <c r="AE8" s="221"/>
      <c r="AF8" s="221"/>
      <c r="AG8" s="221"/>
      <c r="AH8" s="221"/>
      <c r="AI8" s="221"/>
    </row>
    <row r="9" spans="5:35" ht="15.5" x14ac:dyDescent="0.35">
      <c r="E9" s="301"/>
      <c r="F9" s="302" t="s">
        <v>73</v>
      </c>
      <c r="G9" s="302"/>
      <c r="H9" s="302"/>
      <c r="I9" s="302"/>
      <c r="J9" s="78" t="s">
        <v>75</v>
      </c>
      <c r="K9" s="81" t="s">
        <v>72</v>
      </c>
      <c r="L9" s="226"/>
      <c r="M9" s="223" t="b">
        <v>0</v>
      </c>
      <c r="N9" s="223">
        <f>IF(M9=TRUE,1,0)</f>
        <v>0</v>
      </c>
      <c r="O9" s="224"/>
      <c r="P9" s="221"/>
      <c r="Q9" s="221"/>
      <c r="R9" s="221"/>
      <c r="Y9" s="221"/>
      <c r="Z9" s="221"/>
      <c r="AA9" s="221"/>
      <c r="AB9" s="221"/>
      <c r="AC9" s="221"/>
      <c r="AD9" s="221"/>
      <c r="AE9" s="221"/>
      <c r="AF9" s="221"/>
      <c r="AG9" s="221"/>
      <c r="AH9" s="221"/>
      <c r="AI9" s="221"/>
    </row>
    <row r="10" spans="5:35" ht="16" customHeight="1" x14ac:dyDescent="0.35">
      <c r="E10" s="301"/>
      <c r="F10" s="302"/>
      <c r="G10" s="302"/>
      <c r="H10" s="302"/>
      <c r="I10" s="302"/>
      <c r="J10" s="79" t="s">
        <v>71</v>
      </c>
      <c r="K10" s="82"/>
      <c r="L10" s="227"/>
      <c r="M10" s="223"/>
      <c r="N10" s="223"/>
      <c r="O10" s="224"/>
      <c r="P10" s="221"/>
      <c r="Q10" s="221"/>
      <c r="R10" s="221"/>
      <c r="Y10" s="221"/>
      <c r="Z10" s="221"/>
      <c r="AA10" s="221"/>
      <c r="AB10" s="221"/>
      <c r="AC10" s="221"/>
      <c r="AD10" s="221"/>
      <c r="AE10" s="221"/>
      <c r="AF10" s="221"/>
      <c r="AG10" s="221"/>
      <c r="AH10" s="221"/>
      <c r="AI10" s="221"/>
    </row>
    <row r="11" spans="5:35" ht="23.15" customHeight="1" thickBot="1" x14ac:dyDescent="0.4">
      <c r="E11" s="228"/>
      <c r="F11" s="302" t="s">
        <v>70</v>
      </c>
      <c r="G11" s="302"/>
      <c r="H11" s="302"/>
      <c r="I11" s="302"/>
      <c r="J11" s="76" t="s">
        <v>38</v>
      </c>
      <c r="K11" s="77" t="s">
        <v>37</v>
      </c>
      <c r="L11" s="226"/>
      <c r="M11" s="223" t="b">
        <v>0</v>
      </c>
      <c r="N11" s="223">
        <f>IF(M11=TRUE,0,0)</f>
        <v>0</v>
      </c>
      <c r="O11" s="224"/>
      <c r="P11" s="221"/>
      <c r="Q11" s="221"/>
      <c r="R11" s="221"/>
      <c r="Y11" s="221"/>
      <c r="Z11" s="221"/>
      <c r="AA11" s="221"/>
      <c r="AB11" s="221"/>
      <c r="AC11" s="221"/>
      <c r="AD11" s="221"/>
      <c r="AE11" s="221"/>
      <c r="AF11" s="221"/>
      <c r="AG11" s="221"/>
      <c r="AH11" s="221"/>
      <c r="AI11" s="221"/>
    </row>
    <row r="12" spans="5:35" ht="21.5" thickBot="1" x14ac:dyDescent="0.55000000000000004">
      <c r="E12" s="298" t="s">
        <v>163</v>
      </c>
      <c r="F12" s="299"/>
      <c r="G12" s="299"/>
      <c r="H12" s="299"/>
      <c r="I12" s="299"/>
      <c r="J12" s="299"/>
      <c r="K12" s="300"/>
      <c r="L12" s="222"/>
      <c r="M12" s="223"/>
      <c r="N12" s="223"/>
      <c r="O12" s="224"/>
      <c r="P12" s="221"/>
      <c r="Q12" s="221"/>
      <c r="R12" s="221"/>
      <c r="Y12" s="221"/>
      <c r="Z12" s="221"/>
      <c r="AA12" s="221"/>
      <c r="AB12" s="221"/>
      <c r="AC12" s="221"/>
      <c r="AD12" s="221"/>
      <c r="AE12" s="221"/>
      <c r="AF12" s="221"/>
      <c r="AG12" s="221"/>
      <c r="AH12" s="221"/>
      <c r="AI12" s="221"/>
    </row>
    <row r="13" spans="5:35" ht="22.5" customHeight="1" x14ac:dyDescent="0.35">
      <c r="E13" s="309" t="s">
        <v>69</v>
      </c>
      <c r="F13" s="307" t="s">
        <v>68</v>
      </c>
      <c r="G13" s="307"/>
      <c r="H13" s="307"/>
      <c r="I13" s="307"/>
      <c r="J13" s="37" t="s">
        <v>51</v>
      </c>
      <c r="K13" s="36" t="s">
        <v>50</v>
      </c>
      <c r="L13" s="229"/>
      <c r="M13" s="223" t="b">
        <v>0</v>
      </c>
      <c r="N13" s="223">
        <f>IF(M13=TRUE,1,0)</f>
        <v>0</v>
      </c>
      <c r="O13" s="224"/>
      <c r="P13" s="221"/>
      <c r="Q13" s="221"/>
      <c r="R13" s="221"/>
      <c r="Y13" s="221"/>
      <c r="Z13" s="221"/>
      <c r="AA13" s="221"/>
      <c r="AB13" s="221"/>
      <c r="AC13" s="221"/>
      <c r="AD13" s="221"/>
      <c r="AE13" s="221"/>
      <c r="AF13" s="221"/>
      <c r="AG13" s="221"/>
      <c r="AH13" s="221"/>
      <c r="AI13" s="221"/>
    </row>
    <row r="14" spans="5:35" ht="15.5" x14ac:dyDescent="0.35">
      <c r="E14" s="309"/>
      <c r="F14" s="302" t="s">
        <v>67</v>
      </c>
      <c r="G14" s="302"/>
      <c r="H14" s="302"/>
      <c r="I14" s="302"/>
      <c r="J14" s="305">
        <v>150</v>
      </c>
      <c r="K14" s="306"/>
      <c r="L14" s="230"/>
      <c r="M14" s="223"/>
      <c r="N14" s="223"/>
      <c r="O14" s="224"/>
      <c r="P14" s="221"/>
      <c r="Q14" s="221"/>
      <c r="R14" s="221"/>
      <c r="Y14" s="221"/>
      <c r="Z14" s="221"/>
      <c r="AA14" s="221"/>
      <c r="AB14" s="221"/>
      <c r="AC14" s="221"/>
      <c r="AD14" s="221"/>
      <c r="AE14" s="221"/>
      <c r="AF14" s="221"/>
      <c r="AG14" s="221"/>
      <c r="AH14" s="221"/>
      <c r="AI14" s="221"/>
    </row>
    <row r="15" spans="5:35" ht="25.5" customHeight="1" x14ac:dyDescent="0.35">
      <c r="E15" s="309"/>
      <c r="F15" s="307" t="s">
        <v>66</v>
      </c>
      <c r="G15" s="307"/>
      <c r="H15" s="307"/>
      <c r="I15" s="307"/>
      <c r="J15" s="34" t="s">
        <v>51</v>
      </c>
      <c r="K15" s="33" t="s">
        <v>50</v>
      </c>
      <c r="L15" s="229"/>
      <c r="M15" s="223" t="b">
        <v>0</v>
      </c>
      <c r="N15" s="223">
        <f t="shared" ref="N15" si="0">IF(M15=TRUE,1,0)</f>
        <v>0</v>
      </c>
      <c r="O15" s="224"/>
      <c r="P15" s="221"/>
      <c r="Q15" s="221"/>
      <c r="R15" s="221"/>
      <c r="Y15" s="221"/>
      <c r="Z15" s="221"/>
      <c r="AA15" s="221"/>
      <c r="AB15" s="221"/>
      <c r="AC15" s="221"/>
      <c r="AD15" s="221"/>
      <c r="AE15" s="221"/>
      <c r="AF15" s="221"/>
      <c r="AG15" s="221"/>
      <c r="AH15" s="221"/>
      <c r="AI15" s="221"/>
    </row>
    <row r="16" spans="5:35" ht="16" thickBot="1" x14ac:dyDescent="0.4">
      <c r="E16" s="310"/>
      <c r="F16" s="302" t="s">
        <v>65</v>
      </c>
      <c r="G16" s="302"/>
      <c r="H16" s="302"/>
      <c r="I16" s="302"/>
      <c r="J16" s="305">
        <v>110</v>
      </c>
      <c r="K16" s="306"/>
      <c r="L16" s="230"/>
      <c r="M16" s="223"/>
      <c r="N16" s="223"/>
      <c r="O16" s="224"/>
      <c r="P16" s="221"/>
      <c r="Q16" s="221"/>
      <c r="R16" s="221"/>
      <c r="Y16" s="221"/>
      <c r="Z16" s="221"/>
      <c r="AA16" s="221"/>
      <c r="AB16" s="221"/>
      <c r="AC16" s="221"/>
      <c r="AD16" s="221"/>
      <c r="AE16" s="221"/>
      <c r="AF16" s="221"/>
      <c r="AG16" s="221"/>
      <c r="AH16" s="221"/>
      <c r="AI16" s="221"/>
    </row>
    <row r="17" spans="5:35" ht="36.65" customHeight="1" thickBot="1" x14ac:dyDescent="0.4">
      <c r="E17" s="231" t="s">
        <v>64</v>
      </c>
      <c r="F17" s="307" t="s">
        <v>63</v>
      </c>
      <c r="G17" s="307"/>
      <c r="H17" s="307"/>
      <c r="I17" s="307"/>
      <c r="J17" s="34" t="s">
        <v>38</v>
      </c>
      <c r="K17" s="33" t="s">
        <v>56</v>
      </c>
      <c r="L17" s="229"/>
      <c r="M17" s="223" t="b">
        <v>0</v>
      </c>
      <c r="N17" s="223">
        <f t="shared" ref="N17:N18" si="1">IF(M17=TRUE,1,0)</f>
        <v>0</v>
      </c>
      <c r="O17" s="315" t="s">
        <v>62</v>
      </c>
      <c r="P17" s="316"/>
      <c r="Q17" s="316"/>
      <c r="R17" s="316"/>
      <c r="S17" s="316"/>
      <c r="T17" s="317"/>
      <c r="U17" s="261"/>
      <c r="Y17" s="221"/>
      <c r="Z17" s="221"/>
      <c r="AA17" s="221"/>
      <c r="AB17" s="221"/>
      <c r="AC17" s="221"/>
      <c r="AD17" s="221"/>
      <c r="AE17" s="221"/>
      <c r="AF17" s="221"/>
      <c r="AG17" s="221"/>
      <c r="AH17" s="221"/>
      <c r="AI17" s="221"/>
    </row>
    <row r="18" spans="5:35" ht="24.65" customHeight="1" thickBot="1" x14ac:dyDescent="0.4">
      <c r="E18" s="308" t="s">
        <v>61</v>
      </c>
      <c r="F18" s="307" t="s">
        <v>60</v>
      </c>
      <c r="G18" s="307"/>
      <c r="H18" s="307"/>
      <c r="I18" s="307"/>
      <c r="J18" s="34" t="s">
        <v>38</v>
      </c>
      <c r="K18" s="33" t="s">
        <v>37</v>
      </c>
      <c r="L18" s="230"/>
      <c r="M18" s="223" t="b">
        <v>0</v>
      </c>
      <c r="N18" s="223">
        <f t="shared" si="1"/>
        <v>0</v>
      </c>
      <c r="O18" s="318" t="s">
        <v>268</v>
      </c>
      <c r="P18" s="319"/>
      <c r="Q18" s="319"/>
      <c r="R18" s="319"/>
      <c r="S18" s="320"/>
      <c r="T18" s="232" t="s">
        <v>267</v>
      </c>
      <c r="Y18" s="221"/>
      <c r="Z18" s="221"/>
      <c r="AA18" s="221"/>
      <c r="AB18" s="221"/>
      <c r="AC18" s="221"/>
      <c r="AD18" s="221"/>
      <c r="AE18" s="221"/>
      <c r="AF18" s="221"/>
      <c r="AG18" s="221"/>
      <c r="AH18" s="221"/>
      <c r="AI18" s="221"/>
    </row>
    <row r="19" spans="5:35" ht="29.5" customHeight="1" x14ac:dyDescent="0.35">
      <c r="E19" s="309"/>
      <c r="F19" s="313" t="s">
        <v>58</v>
      </c>
      <c r="G19" s="313"/>
      <c r="H19" s="313"/>
      <c r="I19" s="313"/>
      <c r="J19" s="34" t="s">
        <v>38</v>
      </c>
      <c r="K19" s="33" t="s">
        <v>37</v>
      </c>
      <c r="L19" s="230"/>
      <c r="M19" s="223" t="b">
        <v>0</v>
      </c>
      <c r="N19" s="223">
        <f>IF(M19=TRUE,1,0)</f>
        <v>0</v>
      </c>
      <c r="O19" s="233" t="s">
        <v>164</v>
      </c>
      <c r="P19" s="321">
        <v>2000</v>
      </c>
      <c r="Q19" s="322"/>
      <c r="R19" s="322"/>
      <c r="S19" s="234">
        <f>IF(ISBLANK(P19),"",('FICHE SIGNALETIQUE'!F15/'CONCEPTION ET INSTALLATION'!P19))</f>
        <v>15</v>
      </c>
      <c r="T19" s="235" t="s">
        <v>170</v>
      </c>
      <c r="U19" s="223">
        <f>IF(ISBLANK(P19),"",IF(S19&lt;=15,1,0))</f>
        <v>1</v>
      </c>
      <c r="Y19" s="221"/>
      <c r="Z19" s="221"/>
      <c r="AA19" s="221"/>
      <c r="AB19" s="221"/>
      <c r="AC19" s="221"/>
      <c r="AD19" s="221"/>
      <c r="AE19" s="221"/>
      <c r="AF19" s="221"/>
      <c r="AG19" s="221"/>
      <c r="AH19" s="221"/>
      <c r="AI19" s="221"/>
    </row>
    <row r="20" spans="5:35" ht="31" customHeight="1" x14ac:dyDescent="0.35">
      <c r="E20" s="309"/>
      <c r="F20" s="304" t="s">
        <v>57</v>
      </c>
      <c r="G20" s="304"/>
      <c r="H20" s="304"/>
      <c r="I20" s="304"/>
      <c r="J20" s="34" t="s">
        <v>38</v>
      </c>
      <c r="K20" s="33" t="s">
        <v>56</v>
      </c>
      <c r="L20" s="230"/>
      <c r="M20" s="223" t="b">
        <v>0</v>
      </c>
      <c r="N20" s="223">
        <f t="shared" ref="N20" si="2">IF(M20=TRUE,1,0)</f>
        <v>0</v>
      </c>
      <c r="O20" s="236" t="s">
        <v>165</v>
      </c>
      <c r="P20" s="325">
        <v>188</v>
      </c>
      <c r="Q20" s="326"/>
      <c r="R20" s="326"/>
      <c r="S20" s="234">
        <f>IF(ISBLANK(P20),"",('FICHE SIGNALETIQUE'!F15/'CONCEPTION ET INSTALLATION'!P20))</f>
        <v>159.57446808510639</v>
      </c>
      <c r="T20" s="237" t="s">
        <v>46</v>
      </c>
      <c r="U20" s="223">
        <f>IF(ISBLANK(P20),"",IF(S20&lt;=160,1,0))</f>
        <v>1</v>
      </c>
      <c r="Y20" s="221"/>
      <c r="Z20" s="221"/>
      <c r="AA20" s="221"/>
      <c r="AB20" s="221"/>
      <c r="AC20" s="221"/>
      <c r="AD20" s="221"/>
      <c r="AE20" s="221"/>
      <c r="AF20" s="221"/>
      <c r="AG20" s="221"/>
      <c r="AH20" s="221"/>
      <c r="AI20" s="221"/>
    </row>
    <row r="21" spans="5:35" ht="35.5" customHeight="1" thickBot="1" x14ac:dyDescent="0.4">
      <c r="E21" s="310"/>
      <c r="F21" s="302" t="s">
        <v>55</v>
      </c>
      <c r="G21" s="302"/>
      <c r="H21" s="302"/>
      <c r="I21" s="302"/>
      <c r="J21" s="35" t="s">
        <v>54</v>
      </c>
      <c r="K21" s="252" t="s">
        <v>53</v>
      </c>
      <c r="L21" s="225"/>
      <c r="M21" s="223"/>
      <c r="N21" s="223"/>
      <c r="O21" s="238" t="s">
        <v>166</v>
      </c>
      <c r="P21" s="325">
        <v>300</v>
      </c>
      <c r="Q21" s="326"/>
      <c r="R21" s="326"/>
      <c r="S21" s="234">
        <f>IF(ISBLANK(P21),"",('FICHE SIGNALETIQUE'!F15/'CONCEPTION ET INSTALLATION'!P21))</f>
        <v>100</v>
      </c>
      <c r="T21" s="235" t="s">
        <v>52</v>
      </c>
      <c r="U21" s="223">
        <f>IF(ISBLANK(P21),"",IF(S21&lt;=100,1,0))</f>
        <v>1</v>
      </c>
      <c r="Y21" s="221"/>
      <c r="Z21" s="221"/>
      <c r="AA21" s="221"/>
      <c r="AB21" s="221"/>
      <c r="AC21" s="221"/>
      <c r="AD21" s="221"/>
      <c r="AE21" s="221"/>
      <c r="AF21" s="221"/>
      <c r="AG21" s="221"/>
      <c r="AH21" s="221"/>
      <c r="AI21" s="221"/>
    </row>
    <row r="22" spans="5:35" ht="45.65" customHeight="1" x14ac:dyDescent="0.35">
      <c r="E22" s="308" t="s">
        <v>233</v>
      </c>
      <c r="F22" s="304" t="s">
        <v>237</v>
      </c>
      <c r="G22" s="304"/>
      <c r="H22" s="304"/>
      <c r="I22" s="304"/>
      <c r="J22" s="80" t="s">
        <v>236</v>
      </c>
      <c r="K22" s="253" t="s">
        <v>209</v>
      </c>
      <c r="L22" s="314" t="str">
        <f>IF(AND(M22=TRUE,M23=TRUE), "UNE SEULE REPONSE POSSIBLE", " ")</f>
        <v xml:space="preserve"> </v>
      </c>
      <c r="M22" s="223" t="b">
        <v>0</v>
      </c>
      <c r="N22" s="223">
        <f>IF(AND(M22=TRUE,M23=FALSE),2,0)</f>
        <v>0</v>
      </c>
      <c r="O22" s="236" t="s">
        <v>167</v>
      </c>
      <c r="P22" s="325">
        <v>188</v>
      </c>
      <c r="Q22" s="326"/>
      <c r="R22" s="326"/>
      <c r="S22" s="234">
        <f>IF(ISBLANK(P22),"",('FICHE SIGNALETIQUE'!F15/'CONCEPTION ET INSTALLATION'!P22))</f>
        <v>159.57446808510639</v>
      </c>
      <c r="T22" s="237" t="s">
        <v>46</v>
      </c>
      <c r="U22" s="223">
        <f>IF(ISBLANK(P22),"",(IF(S22&lt;=160,1,0)))</f>
        <v>1</v>
      </c>
      <c r="Y22" s="221"/>
      <c r="Z22" s="221"/>
      <c r="AA22" s="221"/>
      <c r="AB22" s="221"/>
      <c r="AC22" s="221"/>
      <c r="AD22" s="221"/>
      <c r="AE22" s="221"/>
      <c r="AF22" s="221"/>
      <c r="AG22" s="221"/>
      <c r="AH22" s="221"/>
      <c r="AI22" s="221"/>
    </row>
    <row r="23" spans="5:35" ht="34" customHeight="1" thickBot="1" x14ac:dyDescent="0.4">
      <c r="E23" s="309"/>
      <c r="F23" s="304"/>
      <c r="G23" s="304"/>
      <c r="H23" s="304"/>
      <c r="I23" s="304"/>
      <c r="J23" s="254" t="s">
        <v>235</v>
      </c>
      <c r="K23" s="255" t="s">
        <v>210</v>
      </c>
      <c r="L23" s="314"/>
      <c r="M23" s="223" t="b">
        <v>0</v>
      </c>
      <c r="N23" s="223">
        <f>IF(AND(M23=TRUE,M22=FALSE),1,0)</f>
        <v>0</v>
      </c>
      <c r="O23" s="239" t="s">
        <v>168</v>
      </c>
      <c r="P23" s="325">
        <v>500</v>
      </c>
      <c r="Q23" s="326"/>
      <c r="R23" s="327"/>
      <c r="S23" s="234">
        <f>IF(ISBLANK(P23),"",('FICHE SIGNALETIQUE'!F15/'CONCEPTION ET INSTALLATION'!P23))</f>
        <v>60</v>
      </c>
      <c r="T23" s="240" t="s">
        <v>169</v>
      </c>
      <c r="U23" s="223">
        <f>IF(ISBLANK(P23),"",IF(S23&lt;=60,1,0))</f>
        <v>1</v>
      </c>
      <c r="Y23" s="221"/>
      <c r="Z23" s="221"/>
      <c r="AA23" s="221"/>
      <c r="AB23" s="221"/>
      <c r="AC23" s="221"/>
      <c r="AD23" s="221"/>
      <c r="AE23" s="221"/>
      <c r="AF23" s="221"/>
      <c r="AG23" s="221"/>
      <c r="AH23" s="221"/>
      <c r="AI23" s="221"/>
    </row>
    <row r="24" spans="5:35" ht="39" customHeight="1" x14ac:dyDescent="0.35">
      <c r="E24" s="309"/>
      <c r="F24" s="311" t="s">
        <v>246</v>
      </c>
      <c r="G24" s="241" t="s">
        <v>49</v>
      </c>
      <c r="H24" s="241"/>
      <c r="I24" s="241"/>
      <c r="J24" s="34" t="s">
        <v>48</v>
      </c>
      <c r="K24" s="53" t="s">
        <v>47</v>
      </c>
      <c r="L24" s="242"/>
      <c r="M24" s="223" t="b">
        <v>0</v>
      </c>
      <c r="N24" s="223">
        <f>IF(AND(M24=TRUE,M23=TRUE),0.5,0)</f>
        <v>0</v>
      </c>
      <c r="O24" s="224"/>
      <c r="Y24" s="221"/>
      <c r="Z24" s="221"/>
      <c r="AA24" s="221"/>
      <c r="AB24" s="221"/>
      <c r="AC24" s="221"/>
      <c r="AD24" s="221"/>
      <c r="AE24" s="221"/>
      <c r="AF24" s="221"/>
      <c r="AG24" s="221"/>
      <c r="AH24" s="221"/>
      <c r="AI24" s="221"/>
    </row>
    <row r="25" spans="5:35" ht="15.65" customHeight="1" x14ac:dyDescent="0.35">
      <c r="E25" s="309"/>
      <c r="F25" s="311"/>
      <c r="G25" s="241" t="s">
        <v>45</v>
      </c>
      <c r="H25" s="241"/>
      <c r="I25" s="241"/>
      <c r="J25" s="323">
        <v>1000</v>
      </c>
      <c r="K25" s="324"/>
      <c r="L25" s="230"/>
      <c r="M25" s="223"/>
      <c r="N25" s="223"/>
      <c r="O25" s="224"/>
      <c r="Y25" s="221"/>
      <c r="Z25" s="221"/>
      <c r="AA25" s="221"/>
      <c r="AB25" s="221"/>
      <c r="AC25" s="221"/>
      <c r="AD25" s="221"/>
      <c r="AE25" s="221"/>
      <c r="AF25" s="221"/>
      <c r="AG25" s="221"/>
      <c r="AH25" s="221"/>
      <c r="AI25" s="221"/>
    </row>
    <row r="26" spans="5:35" ht="25" customHeight="1" x14ac:dyDescent="0.35">
      <c r="E26" s="309"/>
      <c r="F26" s="311"/>
      <c r="G26" s="241" t="s">
        <v>44</v>
      </c>
      <c r="H26" s="241"/>
      <c r="I26" s="241"/>
      <c r="J26" s="34" t="s">
        <v>38</v>
      </c>
      <c r="K26" s="53" t="s">
        <v>37</v>
      </c>
      <c r="L26" s="243"/>
      <c r="M26" s="223" t="b">
        <v>0</v>
      </c>
      <c r="N26" s="223">
        <f>IF(AND(M26=TRUE,M23=TRUE),0,0)</f>
        <v>0</v>
      </c>
      <c r="O26" s="224"/>
      <c r="P26" s="221"/>
      <c r="Q26" s="221"/>
      <c r="R26" s="221"/>
      <c r="Y26" s="221"/>
      <c r="Z26" s="221"/>
      <c r="AA26" s="221"/>
      <c r="AB26" s="221"/>
      <c r="AC26" s="221"/>
      <c r="AD26" s="221"/>
      <c r="AE26" s="221"/>
      <c r="AF26" s="221"/>
      <c r="AG26" s="221"/>
      <c r="AH26" s="221"/>
      <c r="AI26" s="221"/>
    </row>
    <row r="27" spans="5:35" ht="22" customHeight="1" x14ac:dyDescent="0.35">
      <c r="E27" s="309"/>
      <c r="F27" s="312"/>
      <c r="G27" s="241" t="s">
        <v>43</v>
      </c>
      <c r="H27" s="241"/>
      <c r="I27" s="241"/>
      <c r="J27" s="256" t="s">
        <v>38</v>
      </c>
      <c r="K27" s="257" t="s">
        <v>37</v>
      </c>
      <c r="L27" s="243"/>
      <c r="M27" s="223" t="b">
        <v>0</v>
      </c>
      <c r="N27" s="223">
        <f>IF(AND(M27=TRUE,M23=TRUE),0.5,0)</f>
        <v>0</v>
      </c>
      <c r="O27" s="224"/>
      <c r="P27" s="221"/>
      <c r="Q27" s="221"/>
      <c r="R27" s="221"/>
      <c r="Y27" s="221"/>
      <c r="Z27" s="221"/>
      <c r="AA27" s="221"/>
      <c r="AB27" s="221"/>
      <c r="AC27" s="221"/>
      <c r="AD27" s="221"/>
      <c r="AE27" s="221"/>
      <c r="AF27" s="221"/>
      <c r="AG27" s="221"/>
      <c r="AH27" s="221"/>
      <c r="AI27" s="221"/>
    </row>
    <row r="28" spans="5:35" ht="23.15" customHeight="1" thickBot="1" x14ac:dyDescent="0.4">
      <c r="E28" s="310"/>
      <c r="F28" s="302" t="s">
        <v>42</v>
      </c>
      <c r="G28" s="302"/>
      <c r="H28" s="302"/>
      <c r="I28" s="302"/>
      <c r="J28" s="37" t="s">
        <v>38</v>
      </c>
      <c r="K28" s="258" t="s">
        <v>37</v>
      </c>
      <c r="L28" s="244"/>
      <c r="M28" s="223" t="b">
        <v>0</v>
      </c>
      <c r="N28" s="223">
        <f>IF(M28=TRUE,1,0)</f>
        <v>0</v>
      </c>
      <c r="O28" s="224"/>
      <c r="P28" s="221"/>
      <c r="Q28" s="221"/>
      <c r="R28" s="221"/>
      <c r="Y28" s="221"/>
      <c r="Z28" s="221"/>
      <c r="AA28" s="221"/>
      <c r="AB28" s="221"/>
      <c r="AC28" s="221"/>
      <c r="AD28" s="221"/>
      <c r="AE28" s="221"/>
      <c r="AF28" s="221"/>
      <c r="AG28" s="221"/>
      <c r="AH28" s="221"/>
      <c r="AI28" s="221"/>
    </row>
    <row r="29" spans="5:35" ht="42.75" customHeight="1" thickBot="1" x14ac:dyDescent="0.4">
      <c r="E29" s="231" t="s">
        <v>41</v>
      </c>
      <c r="F29" s="304" t="s">
        <v>40</v>
      </c>
      <c r="G29" s="304"/>
      <c r="H29" s="304"/>
      <c r="I29" s="304"/>
      <c r="J29" s="34" t="s">
        <v>38</v>
      </c>
      <c r="K29" s="33" t="s">
        <v>37</v>
      </c>
      <c r="L29" s="229"/>
      <c r="M29" s="223" t="b">
        <v>0</v>
      </c>
      <c r="N29" s="223">
        <f t="shared" ref="N29:N30" si="3">IF(M29=TRUE,1,0)</f>
        <v>0</v>
      </c>
      <c r="O29" s="224"/>
      <c r="P29" s="221"/>
      <c r="Q29" s="221"/>
      <c r="R29" s="221"/>
      <c r="AE29" s="221"/>
      <c r="AF29" s="221"/>
      <c r="AG29" s="221"/>
      <c r="AH29" s="221"/>
      <c r="AI29" s="221"/>
    </row>
    <row r="30" spans="5:35" ht="25" customHeight="1" thickBot="1" x14ac:dyDescent="0.4">
      <c r="E30" s="245"/>
      <c r="F30" s="303" t="s">
        <v>39</v>
      </c>
      <c r="G30" s="303"/>
      <c r="H30" s="303"/>
      <c r="I30" s="303"/>
      <c r="J30" s="259" t="s">
        <v>38</v>
      </c>
      <c r="K30" s="260" t="s">
        <v>37</v>
      </c>
      <c r="L30" s="230"/>
      <c r="M30" s="223" t="b">
        <v>0</v>
      </c>
      <c r="N30" s="223">
        <f t="shared" si="3"/>
        <v>0</v>
      </c>
      <c r="O30" s="224"/>
      <c r="P30" s="221"/>
      <c r="Q30" s="221"/>
      <c r="R30" s="221"/>
      <c r="AE30" s="221"/>
      <c r="AF30" s="221"/>
      <c r="AG30" s="221"/>
      <c r="AH30" s="221"/>
      <c r="AI30" s="221"/>
    </row>
    <row r="31" spans="5:35" ht="14.15" customHeight="1" thickBot="1" x14ac:dyDescent="0.4">
      <c r="M31" s="221"/>
      <c r="N31" s="221"/>
      <c r="O31" s="221"/>
      <c r="P31" s="221"/>
      <c r="Q31" s="221"/>
      <c r="R31" s="221"/>
      <c r="AE31" s="221"/>
      <c r="AF31" s="221"/>
      <c r="AG31" s="221"/>
      <c r="AH31" s="221"/>
      <c r="AI31" s="221"/>
    </row>
    <row r="32" spans="5:35" ht="15" hidden="1" thickBot="1" x14ac:dyDescent="0.4"/>
    <row r="33" spans="5:24" ht="28" customHeight="1" thickBot="1" x14ac:dyDescent="0.6">
      <c r="E33" s="246"/>
      <c r="F33" s="246"/>
      <c r="G33" s="246"/>
      <c r="H33" s="246"/>
      <c r="I33" s="246"/>
      <c r="J33" s="246"/>
      <c r="K33" s="246"/>
      <c r="L33" s="246"/>
      <c r="M33" s="296" t="s">
        <v>36</v>
      </c>
      <c r="N33" s="297"/>
      <c r="O33" s="247">
        <f>SUM(N9:N30,U19:U24)</f>
        <v>5</v>
      </c>
      <c r="P33" s="248" t="s">
        <v>234</v>
      </c>
      <c r="Q33" s="246"/>
      <c r="R33" s="246"/>
      <c r="S33" s="249"/>
      <c r="T33" s="249"/>
      <c r="U33" s="246"/>
      <c r="V33" s="250"/>
      <c r="W33" s="250"/>
      <c r="X33" s="250"/>
    </row>
    <row r="35" spans="5:24" x14ac:dyDescent="0.35">
      <c r="N35" s="251"/>
    </row>
  </sheetData>
  <mergeCells count="34">
    <mergeCell ref="L22:L23"/>
    <mergeCell ref="O17:T17"/>
    <mergeCell ref="O18:S18"/>
    <mergeCell ref="P19:R19"/>
    <mergeCell ref="J25:K25"/>
    <mergeCell ref="P23:R23"/>
    <mergeCell ref="P20:R20"/>
    <mergeCell ref="P22:R22"/>
    <mergeCell ref="P21:R21"/>
    <mergeCell ref="F22:I23"/>
    <mergeCell ref="E22:E28"/>
    <mergeCell ref="F24:F27"/>
    <mergeCell ref="J14:K14"/>
    <mergeCell ref="F15:I15"/>
    <mergeCell ref="F19:I19"/>
    <mergeCell ref="F20:I20"/>
    <mergeCell ref="F18:I18"/>
    <mergeCell ref="F21:I21"/>
    <mergeCell ref="M33:N33"/>
    <mergeCell ref="E8:K8"/>
    <mergeCell ref="E9:E10"/>
    <mergeCell ref="F9:I10"/>
    <mergeCell ref="F11:I11"/>
    <mergeCell ref="E12:K12"/>
    <mergeCell ref="F30:I30"/>
    <mergeCell ref="F29:I29"/>
    <mergeCell ref="F28:I28"/>
    <mergeCell ref="F16:I16"/>
    <mergeCell ref="J16:K16"/>
    <mergeCell ref="F17:I17"/>
    <mergeCell ref="E18:E21"/>
    <mergeCell ref="E13:E16"/>
    <mergeCell ref="F13:I13"/>
    <mergeCell ref="F14:I14"/>
  </mergeCells>
  <pageMargins left="0.70866141732283472" right="0.70866141732283472" top="0.74803149606299213" bottom="0.74803149606299213" header="0.31496062992125984" footer="0.31496062992125984"/>
  <pageSetup paperSize="9" scale="49" orientation="landscape" blackAndWhite="1" r:id="rId1"/>
  <drawing r:id="rId2"/>
  <legacyDrawing r:id="rId3"/>
  <mc:AlternateContent xmlns:mc="http://schemas.openxmlformats.org/markup-compatibility/2006">
    <mc:Choice Requires="x14">
      <controls>
        <mc:AlternateContent xmlns:mc="http://schemas.openxmlformats.org/markup-compatibility/2006">
          <mc:Choice Requires="x14">
            <control shapeId="6146" r:id="rId4" name="Group Box 2">
              <controlPr defaultSize="0" autoFill="0" autoPict="0">
                <anchor moveWithCells="1">
                  <from>
                    <xdr:col>9</xdr:col>
                    <xdr:colOff>12700</xdr:colOff>
                    <xdr:row>16</xdr:row>
                    <xdr:rowOff>0</xdr:rowOff>
                  </from>
                  <to>
                    <xdr:col>10</xdr:col>
                    <xdr:colOff>812800</xdr:colOff>
                    <xdr:row>16</xdr:row>
                    <xdr:rowOff>361950</xdr:rowOff>
                  </to>
                </anchor>
              </controlPr>
            </control>
          </mc:Choice>
        </mc:AlternateContent>
        <mc:AlternateContent xmlns:mc="http://schemas.openxmlformats.org/markup-compatibility/2006">
          <mc:Choice Requires="x14">
            <control shapeId="6147" r:id="rId5" name="Group Box 3">
              <controlPr defaultSize="0" autoFill="0" autoPict="0">
                <anchor moveWithCells="1">
                  <from>
                    <xdr:col>9</xdr:col>
                    <xdr:colOff>50800</xdr:colOff>
                    <xdr:row>19</xdr:row>
                    <xdr:rowOff>38100</xdr:rowOff>
                  </from>
                  <to>
                    <xdr:col>10</xdr:col>
                    <xdr:colOff>984250</xdr:colOff>
                    <xdr:row>20</xdr:row>
                    <xdr:rowOff>50800</xdr:rowOff>
                  </to>
                </anchor>
              </controlPr>
            </control>
          </mc:Choice>
        </mc:AlternateContent>
        <mc:AlternateContent xmlns:mc="http://schemas.openxmlformats.org/markup-compatibility/2006">
          <mc:Choice Requires="x14">
            <control shapeId="6149" r:id="rId6" name="Group Box 5">
              <controlPr defaultSize="0" autoFill="0" autoPict="0">
                <anchor moveWithCells="1">
                  <from>
                    <xdr:col>9</xdr:col>
                    <xdr:colOff>50800</xdr:colOff>
                    <xdr:row>20</xdr:row>
                    <xdr:rowOff>69850</xdr:rowOff>
                  </from>
                  <to>
                    <xdr:col>10</xdr:col>
                    <xdr:colOff>1422400</xdr:colOff>
                    <xdr:row>20</xdr:row>
                    <xdr:rowOff>400050</xdr:rowOff>
                  </to>
                </anchor>
              </controlPr>
            </control>
          </mc:Choice>
        </mc:AlternateContent>
        <mc:AlternateContent xmlns:mc="http://schemas.openxmlformats.org/markup-compatibility/2006">
          <mc:Choice Requires="x14">
            <control shapeId="6150" r:id="rId7" name="Group Box 6">
              <controlPr defaultSize="0" autoFill="0" autoPict="0">
                <anchor moveWithCells="1">
                  <from>
                    <xdr:col>9</xdr:col>
                    <xdr:colOff>50800</xdr:colOff>
                    <xdr:row>20</xdr:row>
                    <xdr:rowOff>450850</xdr:rowOff>
                  </from>
                  <to>
                    <xdr:col>10</xdr:col>
                    <xdr:colOff>1384300</xdr:colOff>
                    <xdr:row>21</xdr:row>
                    <xdr:rowOff>279400</xdr:rowOff>
                  </to>
                </anchor>
              </controlPr>
            </control>
          </mc:Choice>
        </mc:AlternateContent>
        <mc:AlternateContent xmlns:mc="http://schemas.openxmlformats.org/markup-compatibility/2006">
          <mc:Choice Requires="x14">
            <control shapeId="6152" r:id="rId8" name="Group Box 8">
              <controlPr defaultSize="0" autoFill="0" autoPict="0">
                <anchor moveWithCells="1">
                  <from>
                    <xdr:col>9</xdr:col>
                    <xdr:colOff>50800</xdr:colOff>
                    <xdr:row>23</xdr:row>
                    <xdr:rowOff>31750</xdr:rowOff>
                  </from>
                  <to>
                    <xdr:col>10</xdr:col>
                    <xdr:colOff>1346200</xdr:colOff>
                    <xdr:row>23</xdr:row>
                    <xdr:rowOff>393700</xdr:rowOff>
                  </to>
                </anchor>
              </controlPr>
            </control>
          </mc:Choice>
        </mc:AlternateContent>
        <mc:AlternateContent xmlns:mc="http://schemas.openxmlformats.org/markup-compatibility/2006">
          <mc:Choice Requires="x14">
            <control shapeId="6154" r:id="rId9" name="Group Box 10">
              <controlPr defaultSize="0" autoFill="0" autoPict="0">
                <anchor moveWithCells="1">
                  <from>
                    <xdr:col>9</xdr:col>
                    <xdr:colOff>12700</xdr:colOff>
                    <xdr:row>26</xdr:row>
                    <xdr:rowOff>31750</xdr:rowOff>
                  </from>
                  <to>
                    <xdr:col>10</xdr:col>
                    <xdr:colOff>908050</xdr:colOff>
                    <xdr:row>27</xdr:row>
                    <xdr:rowOff>12700</xdr:rowOff>
                  </to>
                </anchor>
              </controlPr>
            </control>
          </mc:Choice>
        </mc:AlternateContent>
        <mc:AlternateContent xmlns:mc="http://schemas.openxmlformats.org/markup-compatibility/2006">
          <mc:Choice Requires="x14">
            <control shapeId="6155" r:id="rId10" name="Group Box 11">
              <controlPr defaultSize="0" autoFill="0" autoPict="0">
                <anchor moveWithCells="1">
                  <from>
                    <xdr:col>8</xdr:col>
                    <xdr:colOff>857250</xdr:colOff>
                    <xdr:row>7</xdr:row>
                    <xdr:rowOff>190500</xdr:rowOff>
                  </from>
                  <to>
                    <xdr:col>10</xdr:col>
                    <xdr:colOff>850900</xdr:colOff>
                    <xdr:row>9</xdr:row>
                    <xdr:rowOff>171450</xdr:rowOff>
                  </to>
                </anchor>
              </controlPr>
            </control>
          </mc:Choice>
        </mc:AlternateContent>
        <mc:AlternateContent xmlns:mc="http://schemas.openxmlformats.org/markup-compatibility/2006">
          <mc:Choice Requires="x14">
            <control shapeId="6156" r:id="rId11" name="Group Box 12">
              <controlPr defaultSize="0" autoFill="0" autoPict="0">
                <anchor moveWithCells="1">
                  <from>
                    <xdr:col>9</xdr:col>
                    <xdr:colOff>50800</xdr:colOff>
                    <xdr:row>10</xdr:row>
                    <xdr:rowOff>50800</xdr:rowOff>
                  </from>
                  <to>
                    <xdr:col>10</xdr:col>
                    <xdr:colOff>1384300</xdr:colOff>
                    <xdr:row>11</xdr:row>
                    <xdr:rowOff>76200</xdr:rowOff>
                  </to>
                </anchor>
              </controlPr>
            </control>
          </mc:Choice>
        </mc:AlternateContent>
        <mc:AlternateContent xmlns:mc="http://schemas.openxmlformats.org/markup-compatibility/2006">
          <mc:Choice Requires="x14">
            <control shapeId="6157" r:id="rId12" name="Group Box 13">
              <controlPr defaultSize="0" autoFill="0" autoPict="0">
                <anchor moveWithCells="1">
                  <from>
                    <xdr:col>9</xdr:col>
                    <xdr:colOff>31750</xdr:colOff>
                    <xdr:row>11</xdr:row>
                    <xdr:rowOff>165100</xdr:rowOff>
                  </from>
                  <to>
                    <xdr:col>10</xdr:col>
                    <xdr:colOff>946150</xdr:colOff>
                    <xdr:row>12</xdr:row>
                    <xdr:rowOff>260350</xdr:rowOff>
                  </to>
                </anchor>
              </controlPr>
            </control>
          </mc:Choice>
        </mc:AlternateContent>
        <mc:AlternateContent xmlns:mc="http://schemas.openxmlformats.org/markup-compatibility/2006">
          <mc:Choice Requires="x14">
            <control shapeId="6160" r:id="rId13" name="Group Box 16">
              <controlPr defaultSize="0" autoFill="0" autoPict="0">
                <anchor moveWithCells="1">
                  <from>
                    <xdr:col>9</xdr:col>
                    <xdr:colOff>31750</xdr:colOff>
                    <xdr:row>13</xdr:row>
                    <xdr:rowOff>184150</xdr:rowOff>
                  </from>
                  <to>
                    <xdr:col>10</xdr:col>
                    <xdr:colOff>908050</xdr:colOff>
                    <xdr:row>14</xdr:row>
                    <xdr:rowOff>304800</xdr:rowOff>
                  </to>
                </anchor>
              </controlPr>
            </control>
          </mc:Choice>
        </mc:AlternateContent>
        <mc:AlternateContent xmlns:mc="http://schemas.openxmlformats.org/markup-compatibility/2006">
          <mc:Choice Requires="x14">
            <control shapeId="6163" r:id="rId14" name="Group Box 19">
              <controlPr defaultSize="0" autoFill="0" autoPict="0">
                <anchor moveWithCells="1">
                  <from>
                    <xdr:col>9</xdr:col>
                    <xdr:colOff>12700</xdr:colOff>
                    <xdr:row>17</xdr:row>
                    <xdr:rowOff>0</xdr:rowOff>
                  </from>
                  <to>
                    <xdr:col>10</xdr:col>
                    <xdr:colOff>1003300</xdr:colOff>
                    <xdr:row>18</xdr:row>
                    <xdr:rowOff>0</xdr:rowOff>
                  </to>
                </anchor>
              </controlPr>
            </control>
          </mc:Choice>
        </mc:AlternateContent>
        <mc:AlternateContent xmlns:mc="http://schemas.openxmlformats.org/markup-compatibility/2006">
          <mc:Choice Requires="x14">
            <control shapeId="6166" r:id="rId15" name="Group Box 22">
              <controlPr defaultSize="0" autoFill="0" autoPict="0">
                <anchor moveWithCells="1">
                  <from>
                    <xdr:col>9</xdr:col>
                    <xdr:colOff>50800</xdr:colOff>
                    <xdr:row>18</xdr:row>
                    <xdr:rowOff>31750</xdr:rowOff>
                  </from>
                  <to>
                    <xdr:col>10</xdr:col>
                    <xdr:colOff>1003300</xdr:colOff>
                    <xdr:row>19</xdr:row>
                    <xdr:rowOff>0</xdr:rowOff>
                  </to>
                </anchor>
              </controlPr>
            </control>
          </mc:Choice>
        </mc:AlternateContent>
        <mc:AlternateContent xmlns:mc="http://schemas.openxmlformats.org/markup-compatibility/2006">
          <mc:Choice Requires="x14">
            <control shapeId="6170" r:id="rId16" name="Group Box 26">
              <controlPr defaultSize="0" autoFill="0" autoPict="0">
                <anchor moveWithCells="1">
                  <from>
                    <xdr:col>9</xdr:col>
                    <xdr:colOff>31750</xdr:colOff>
                    <xdr:row>24</xdr:row>
                    <xdr:rowOff>133350</xdr:rowOff>
                  </from>
                  <to>
                    <xdr:col>10</xdr:col>
                    <xdr:colOff>984250</xdr:colOff>
                    <xdr:row>25</xdr:row>
                    <xdr:rowOff>304800</xdr:rowOff>
                  </to>
                </anchor>
              </controlPr>
            </control>
          </mc:Choice>
        </mc:AlternateContent>
        <mc:AlternateContent xmlns:mc="http://schemas.openxmlformats.org/markup-compatibility/2006">
          <mc:Choice Requires="x14">
            <control shapeId="6173" r:id="rId17" name="Group Box 29">
              <controlPr defaultSize="0" autoFill="0" autoPict="0">
                <anchor moveWithCells="1">
                  <from>
                    <xdr:col>9</xdr:col>
                    <xdr:colOff>31750</xdr:colOff>
                    <xdr:row>27</xdr:row>
                    <xdr:rowOff>0</xdr:rowOff>
                  </from>
                  <to>
                    <xdr:col>10</xdr:col>
                    <xdr:colOff>908050</xdr:colOff>
                    <xdr:row>27</xdr:row>
                    <xdr:rowOff>266700</xdr:rowOff>
                  </to>
                </anchor>
              </controlPr>
            </control>
          </mc:Choice>
        </mc:AlternateContent>
        <mc:AlternateContent xmlns:mc="http://schemas.openxmlformats.org/markup-compatibility/2006">
          <mc:Choice Requires="x14">
            <control shapeId="6176" r:id="rId18" name="Group Box 32">
              <controlPr defaultSize="0" autoFill="0" autoPict="0">
                <anchor moveWithCells="1">
                  <from>
                    <xdr:col>9</xdr:col>
                    <xdr:colOff>31750</xdr:colOff>
                    <xdr:row>27</xdr:row>
                    <xdr:rowOff>31750</xdr:rowOff>
                  </from>
                  <to>
                    <xdr:col>10</xdr:col>
                    <xdr:colOff>850900</xdr:colOff>
                    <xdr:row>28</xdr:row>
                    <xdr:rowOff>0</xdr:rowOff>
                  </to>
                </anchor>
              </controlPr>
            </control>
          </mc:Choice>
        </mc:AlternateContent>
        <mc:AlternateContent xmlns:mc="http://schemas.openxmlformats.org/markup-compatibility/2006">
          <mc:Choice Requires="x14">
            <control shapeId="6178" r:id="rId19" name="Group Box 34">
              <controlPr defaultSize="0" autoFill="0" autoPict="0">
                <anchor moveWithCells="1">
                  <from>
                    <xdr:col>9</xdr:col>
                    <xdr:colOff>12700</xdr:colOff>
                    <xdr:row>28</xdr:row>
                    <xdr:rowOff>12700</xdr:rowOff>
                  </from>
                  <to>
                    <xdr:col>10</xdr:col>
                    <xdr:colOff>1441450</xdr:colOff>
                    <xdr:row>28</xdr:row>
                    <xdr:rowOff>400050</xdr:rowOff>
                  </to>
                </anchor>
              </controlPr>
            </control>
          </mc:Choice>
        </mc:AlternateContent>
        <mc:AlternateContent xmlns:mc="http://schemas.openxmlformats.org/markup-compatibility/2006">
          <mc:Choice Requires="x14">
            <control shapeId="6180" r:id="rId20" name="Group Box 36">
              <controlPr defaultSize="0" autoFill="0" autoPict="0">
                <anchor moveWithCells="1">
                  <from>
                    <xdr:col>9</xdr:col>
                    <xdr:colOff>31750</xdr:colOff>
                    <xdr:row>29</xdr:row>
                    <xdr:rowOff>12700</xdr:rowOff>
                  </from>
                  <to>
                    <xdr:col>10</xdr:col>
                    <xdr:colOff>908050</xdr:colOff>
                    <xdr:row>29</xdr:row>
                    <xdr:rowOff>298450</xdr:rowOff>
                  </to>
                </anchor>
              </controlPr>
            </control>
          </mc:Choice>
        </mc:AlternateContent>
        <mc:AlternateContent xmlns:mc="http://schemas.openxmlformats.org/markup-compatibility/2006">
          <mc:Choice Requires="x14">
            <control shapeId="6197" r:id="rId21" name="Check Box 53">
              <controlPr locked="0" defaultSize="0" autoFill="0" autoLine="0" autoPict="0">
                <anchor moveWithCells="1">
                  <from>
                    <xdr:col>9</xdr:col>
                    <xdr:colOff>285750</xdr:colOff>
                    <xdr:row>7</xdr:row>
                    <xdr:rowOff>260350</xdr:rowOff>
                  </from>
                  <to>
                    <xdr:col>9</xdr:col>
                    <xdr:colOff>1231900</xdr:colOff>
                    <xdr:row>9</xdr:row>
                    <xdr:rowOff>19050</xdr:rowOff>
                  </to>
                </anchor>
              </controlPr>
            </control>
          </mc:Choice>
        </mc:AlternateContent>
        <mc:AlternateContent xmlns:mc="http://schemas.openxmlformats.org/markup-compatibility/2006">
          <mc:Choice Requires="x14">
            <control shapeId="6198" r:id="rId22" name="Check Box 54">
              <controlPr locked="0" defaultSize="0" autoFill="0" autoLine="0" autoPict="0">
                <anchor moveWithCells="1">
                  <from>
                    <xdr:col>10</xdr:col>
                    <xdr:colOff>222250</xdr:colOff>
                    <xdr:row>7</xdr:row>
                    <xdr:rowOff>247650</xdr:rowOff>
                  </from>
                  <to>
                    <xdr:col>10</xdr:col>
                    <xdr:colOff>1162050</xdr:colOff>
                    <xdr:row>9</xdr:row>
                    <xdr:rowOff>0</xdr:rowOff>
                  </to>
                </anchor>
              </controlPr>
            </control>
          </mc:Choice>
        </mc:AlternateContent>
        <mc:AlternateContent xmlns:mc="http://schemas.openxmlformats.org/markup-compatibility/2006">
          <mc:Choice Requires="x14">
            <control shapeId="6199" r:id="rId23" name="Check Box 55">
              <controlPr locked="0" defaultSize="0" autoFill="0" autoLine="0" autoPict="0">
                <anchor moveWithCells="1">
                  <from>
                    <xdr:col>9</xdr:col>
                    <xdr:colOff>285750</xdr:colOff>
                    <xdr:row>9</xdr:row>
                    <xdr:rowOff>31750</xdr:rowOff>
                  </from>
                  <to>
                    <xdr:col>9</xdr:col>
                    <xdr:colOff>1231900</xdr:colOff>
                    <xdr:row>10</xdr:row>
                    <xdr:rowOff>50800</xdr:rowOff>
                  </to>
                </anchor>
              </controlPr>
            </control>
          </mc:Choice>
        </mc:AlternateContent>
        <mc:AlternateContent xmlns:mc="http://schemas.openxmlformats.org/markup-compatibility/2006">
          <mc:Choice Requires="x14">
            <control shapeId="6200" r:id="rId24" name="Check Box 56">
              <controlPr locked="0" defaultSize="0" autoFill="0" autoLine="0" autoPict="0">
                <anchor moveWithCells="1">
                  <from>
                    <xdr:col>9</xdr:col>
                    <xdr:colOff>285750</xdr:colOff>
                    <xdr:row>10</xdr:row>
                    <xdr:rowOff>88900</xdr:rowOff>
                  </from>
                  <to>
                    <xdr:col>9</xdr:col>
                    <xdr:colOff>1231900</xdr:colOff>
                    <xdr:row>11</xdr:row>
                    <xdr:rowOff>19050</xdr:rowOff>
                  </to>
                </anchor>
              </controlPr>
            </control>
          </mc:Choice>
        </mc:AlternateContent>
        <mc:AlternateContent xmlns:mc="http://schemas.openxmlformats.org/markup-compatibility/2006">
          <mc:Choice Requires="x14">
            <control shapeId="6202" r:id="rId25" name="Check Box 58">
              <controlPr locked="0" defaultSize="0" autoFill="0" autoLine="0" autoPict="0">
                <anchor moveWithCells="1">
                  <from>
                    <xdr:col>10</xdr:col>
                    <xdr:colOff>222250</xdr:colOff>
                    <xdr:row>10</xdr:row>
                    <xdr:rowOff>57150</xdr:rowOff>
                  </from>
                  <to>
                    <xdr:col>10</xdr:col>
                    <xdr:colOff>1162050</xdr:colOff>
                    <xdr:row>10</xdr:row>
                    <xdr:rowOff>279400</xdr:rowOff>
                  </to>
                </anchor>
              </controlPr>
            </control>
          </mc:Choice>
        </mc:AlternateContent>
        <mc:AlternateContent xmlns:mc="http://schemas.openxmlformats.org/markup-compatibility/2006">
          <mc:Choice Requires="x14">
            <control shapeId="6203" r:id="rId26" name="Check Box 59">
              <controlPr locked="0" defaultSize="0" autoFill="0" autoLine="0" autoPict="0">
                <anchor moveWithCells="1">
                  <from>
                    <xdr:col>9</xdr:col>
                    <xdr:colOff>317500</xdr:colOff>
                    <xdr:row>12</xdr:row>
                    <xdr:rowOff>57150</xdr:rowOff>
                  </from>
                  <to>
                    <xdr:col>9</xdr:col>
                    <xdr:colOff>1257300</xdr:colOff>
                    <xdr:row>12</xdr:row>
                    <xdr:rowOff>279400</xdr:rowOff>
                  </to>
                </anchor>
              </controlPr>
            </control>
          </mc:Choice>
        </mc:AlternateContent>
        <mc:AlternateContent xmlns:mc="http://schemas.openxmlformats.org/markup-compatibility/2006">
          <mc:Choice Requires="x14">
            <control shapeId="6205" r:id="rId27" name="Check Box 61">
              <controlPr locked="0" defaultSize="0" autoFill="0" autoLine="0" autoPict="0">
                <anchor moveWithCells="1">
                  <from>
                    <xdr:col>10</xdr:col>
                    <xdr:colOff>222250</xdr:colOff>
                    <xdr:row>12</xdr:row>
                    <xdr:rowOff>69850</xdr:rowOff>
                  </from>
                  <to>
                    <xdr:col>10</xdr:col>
                    <xdr:colOff>1162050</xdr:colOff>
                    <xdr:row>13</xdr:row>
                    <xdr:rowOff>0</xdr:rowOff>
                  </to>
                </anchor>
              </controlPr>
            </control>
          </mc:Choice>
        </mc:AlternateContent>
        <mc:AlternateContent xmlns:mc="http://schemas.openxmlformats.org/markup-compatibility/2006">
          <mc:Choice Requires="x14">
            <control shapeId="6206" r:id="rId28" name="Check Box 62">
              <controlPr locked="0" defaultSize="0" autoFill="0" autoLine="0" autoPict="0">
                <anchor moveWithCells="1">
                  <from>
                    <xdr:col>9</xdr:col>
                    <xdr:colOff>323850</xdr:colOff>
                    <xdr:row>14</xdr:row>
                    <xdr:rowOff>76200</xdr:rowOff>
                  </from>
                  <to>
                    <xdr:col>9</xdr:col>
                    <xdr:colOff>1270000</xdr:colOff>
                    <xdr:row>14</xdr:row>
                    <xdr:rowOff>298450</xdr:rowOff>
                  </to>
                </anchor>
              </controlPr>
            </control>
          </mc:Choice>
        </mc:AlternateContent>
        <mc:AlternateContent xmlns:mc="http://schemas.openxmlformats.org/markup-compatibility/2006">
          <mc:Choice Requires="x14">
            <control shapeId="6207" r:id="rId29" name="Check Box 63">
              <controlPr locked="0" defaultSize="0" autoFill="0" autoLine="0" autoPict="0">
                <anchor moveWithCells="1">
                  <from>
                    <xdr:col>10</xdr:col>
                    <xdr:colOff>241300</xdr:colOff>
                    <xdr:row>14</xdr:row>
                    <xdr:rowOff>69850</xdr:rowOff>
                  </from>
                  <to>
                    <xdr:col>10</xdr:col>
                    <xdr:colOff>1193800</xdr:colOff>
                    <xdr:row>14</xdr:row>
                    <xdr:rowOff>285750</xdr:rowOff>
                  </to>
                </anchor>
              </controlPr>
            </control>
          </mc:Choice>
        </mc:AlternateContent>
        <mc:AlternateContent xmlns:mc="http://schemas.openxmlformats.org/markup-compatibility/2006">
          <mc:Choice Requires="x14">
            <control shapeId="6209" r:id="rId30" name="Check Box 65">
              <controlPr locked="0" defaultSize="0" autoFill="0" autoLine="0" autoPict="0">
                <anchor moveWithCells="1">
                  <from>
                    <xdr:col>9</xdr:col>
                    <xdr:colOff>304800</xdr:colOff>
                    <xdr:row>16</xdr:row>
                    <xdr:rowOff>76200</xdr:rowOff>
                  </from>
                  <to>
                    <xdr:col>9</xdr:col>
                    <xdr:colOff>1250950</xdr:colOff>
                    <xdr:row>16</xdr:row>
                    <xdr:rowOff>298450</xdr:rowOff>
                  </to>
                </anchor>
              </controlPr>
            </control>
          </mc:Choice>
        </mc:AlternateContent>
        <mc:AlternateContent xmlns:mc="http://schemas.openxmlformats.org/markup-compatibility/2006">
          <mc:Choice Requires="x14">
            <control shapeId="6210" r:id="rId31" name="Check Box 66">
              <controlPr locked="0" defaultSize="0" autoFill="0" autoLine="0" autoPict="0">
                <anchor moveWithCells="1">
                  <from>
                    <xdr:col>10</xdr:col>
                    <xdr:colOff>241300</xdr:colOff>
                    <xdr:row>16</xdr:row>
                    <xdr:rowOff>107950</xdr:rowOff>
                  </from>
                  <to>
                    <xdr:col>10</xdr:col>
                    <xdr:colOff>1193800</xdr:colOff>
                    <xdr:row>16</xdr:row>
                    <xdr:rowOff>336550</xdr:rowOff>
                  </to>
                </anchor>
              </controlPr>
            </control>
          </mc:Choice>
        </mc:AlternateContent>
        <mc:AlternateContent xmlns:mc="http://schemas.openxmlformats.org/markup-compatibility/2006">
          <mc:Choice Requires="x14">
            <control shapeId="6211" r:id="rId32" name="Check Box 67">
              <controlPr locked="0" defaultSize="0" autoFill="0" autoLine="0" autoPict="0">
                <anchor moveWithCells="1">
                  <from>
                    <xdr:col>9</xdr:col>
                    <xdr:colOff>304800</xdr:colOff>
                    <xdr:row>17</xdr:row>
                    <xdr:rowOff>76200</xdr:rowOff>
                  </from>
                  <to>
                    <xdr:col>9</xdr:col>
                    <xdr:colOff>1250950</xdr:colOff>
                    <xdr:row>17</xdr:row>
                    <xdr:rowOff>298450</xdr:rowOff>
                  </to>
                </anchor>
              </controlPr>
            </control>
          </mc:Choice>
        </mc:AlternateContent>
        <mc:AlternateContent xmlns:mc="http://schemas.openxmlformats.org/markup-compatibility/2006">
          <mc:Choice Requires="x14">
            <control shapeId="6212" r:id="rId33" name="Check Box 68">
              <controlPr locked="0" defaultSize="0" autoFill="0" autoLine="0" autoPict="0">
                <anchor moveWithCells="1">
                  <from>
                    <xdr:col>10</xdr:col>
                    <xdr:colOff>241300</xdr:colOff>
                    <xdr:row>17</xdr:row>
                    <xdr:rowOff>38100</xdr:rowOff>
                  </from>
                  <to>
                    <xdr:col>10</xdr:col>
                    <xdr:colOff>1200150</xdr:colOff>
                    <xdr:row>17</xdr:row>
                    <xdr:rowOff>260350</xdr:rowOff>
                  </to>
                </anchor>
              </controlPr>
            </control>
          </mc:Choice>
        </mc:AlternateContent>
        <mc:AlternateContent xmlns:mc="http://schemas.openxmlformats.org/markup-compatibility/2006">
          <mc:Choice Requires="x14">
            <control shapeId="6213" r:id="rId34" name="Check Box 69">
              <controlPr locked="0" defaultSize="0" autoFill="0" autoLine="0" autoPict="0">
                <anchor moveWithCells="1">
                  <from>
                    <xdr:col>10</xdr:col>
                    <xdr:colOff>241300</xdr:colOff>
                    <xdr:row>18</xdr:row>
                    <xdr:rowOff>107950</xdr:rowOff>
                  </from>
                  <to>
                    <xdr:col>10</xdr:col>
                    <xdr:colOff>1193800</xdr:colOff>
                    <xdr:row>18</xdr:row>
                    <xdr:rowOff>336550</xdr:rowOff>
                  </to>
                </anchor>
              </controlPr>
            </control>
          </mc:Choice>
        </mc:AlternateContent>
        <mc:AlternateContent xmlns:mc="http://schemas.openxmlformats.org/markup-compatibility/2006">
          <mc:Choice Requires="x14">
            <control shapeId="6214" r:id="rId35" name="Check Box 70">
              <controlPr locked="0" defaultSize="0" autoFill="0" autoLine="0" autoPict="0">
                <anchor moveWithCells="1">
                  <from>
                    <xdr:col>9</xdr:col>
                    <xdr:colOff>304800</xdr:colOff>
                    <xdr:row>18</xdr:row>
                    <xdr:rowOff>114300</xdr:rowOff>
                  </from>
                  <to>
                    <xdr:col>9</xdr:col>
                    <xdr:colOff>1250950</xdr:colOff>
                    <xdr:row>18</xdr:row>
                    <xdr:rowOff>336550</xdr:rowOff>
                  </to>
                </anchor>
              </controlPr>
            </control>
          </mc:Choice>
        </mc:AlternateContent>
        <mc:AlternateContent xmlns:mc="http://schemas.openxmlformats.org/markup-compatibility/2006">
          <mc:Choice Requires="x14">
            <control shapeId="6215" r:id="rId36" name="Check Box 71">
              <controlPr locked="0" defaultSize="0" autoFill="0" autoLine="0" autoPict="0">
                <anchor moveWithCells="1">
                  <from>
                    <xdr:col>9</xdr:col>
                    <xdr:colOff>298450</xdr:colOff>
                    <xdr:row>19</xdr:row>
                    <xdr:rowOff>127000</xdr:rowOff>
                  </from>
                  <to>
                    <xdr:col>9</xdr:col>
                    <xdr:colOff>1250950</xdr:colOff>
                    <xdr:row>19</xdr:row>
                    <xdr:rowOff>336550</xdr:rowOff>
                  </to>
                </anchor>
              </controlPr>
            </control>
          </mc:Choice>
        </mc:AlternateContent>
        <mc:AlternateContent xmlns:mc="http://schemas.openxmlformats.org/markup-compatibility/2006">
          <mc:Choice Requires="x14">
            <control shapeId="6216" r:id="rId37" name="Check Box 72">
              <controlPr locked="0" defaultSize="0" autoFill="0" autoLine="0" autoPict="0">
                <anchor moveWithCells="1">
                  <from>
                    <xdr:col>10</xdr:col>
                    <xdr:colOff>241300</xdr:colOff>
                    <xdr:row>19</xdr:row>
                    <xdr:rowOff>127000</xdr:rowOff>
                  </from>
                  <to>
                    <xdr:col>10</xdr:col>
                    <xdr:colOff>1193800</xdr:colOff>
                    <xdr:row>19</xdr:row>
                    <xdr:rowOff>336550</xdr:rowOff>
                  </to>
                </anchor>
              </controlPr>
            </control>
          </mc:Choice>
        </mc:AlternateContent>
        <mc:AlternateContent xmlns:mc="http://schemas.openxmlformats.org/markup-compatibility/2006">
          <mc:Choice Requires="x14">
            <control shapeId="6218" r:id="rId38" name="Check Box 74">
              <controlPr locked="0" defaultSize="0" autoFill="0" autoLine="0" autoPict="0">
                <anchor moveWithCells="1">
                  <from>
                    <xdr:col>10</xdr:col>
                    <xdr:colOff>107950</xdr:colOff>
                    <xdr:row>20</xdr:row>
                    <xdr:rowOff>184150</xdr:rowOff>
                  </from>
                  <to>
                    <xdr:col>10</xdr:col>
                    <xdr:colOff>1060450</xdr:colOff>
                    <xdr:row>20</xdr:row>
                    <xdr:rowOff>400050</xdr:rowOff>
                  </to>
                </anchor>
              </controlPr>
            </control>
          </mc:Choice>
        </mc:AlternateContent>
        <mc:AlternateContent xmlns:mc="http://schemas.openxmlformats.org/markup-compatibility/2006">
          <mc:Choice Requires="x14">
            <control shapeId="6220" r:id="rId39" name="Check Box 76">
              <controlPr locked="0" defaultSize="0" autoFill="0" autoLine="0" autoPict="0">
                <anchor moveWithCells="1">
                  <from>
                    <xdr:col>9</xdr:col>
                    <xdr:colOff>31750</xdr:colOff>
                    <xdr:row>20</xdr:row>
                    <xdr:rowOff>222250</xdr:rowOff>
                  </from>
                  <to>
                    <xdr:col>9</xdr:col>
                    <xdr:colOff>971550</xdr:colOff>
                    <xdr:row>20</xdr:row>
                    <xdr:rowOff>431800</xdr:rowOff>
                  </to>
                </anchor>
              </controlPr>
            </control>
          </mc:Choice>
        </mc:AlternateContent>
        <mc:AlternateContent xmlns:mc="http://schemas.openxmlformats.org/markup-compatibility/2006">
          <mc:Choice Requires="x14">
            <control shapeId="6224" r:id="rId40" name="Check Box 80">
              <controlPr locked="0" defaultSize="0" autoFill="0" autoLine="0" autoPict="0">
                <anchor moveWithCells="1">
                  <from>
                    <xdr:col>10</xdr:col>
                    <xdr:colOff>241300</xdr:colOff>
                    <xdr:row>23</xdr:row>
                    <xdr:rowOff>146050</xdr:rowOff>
                  </from>
                  <to>
                    <xdr:col>10</xdr:col>
                    <xdr:colOff>1193800</xdr:colOff>
                    <xdr:row>23</xdr:row>
                    <xdr:rowOff>361950</xdr:rowOff>
                  </to>
                </anchor>
              </controlPr>
            </control>
          </mc:Choice>
        </mc:AlternateContent>
        <mc:AlternateContent xmlns:mc="http://schemas.openxmlformats.org/markup-compatibility/2006">
          <mc:Choice Requires="x14">
            <control shapeId="6226" r:id="rId41" name="Check Box 82">
              <controlPr locked="0" defaultSize="0" autoFill="0" autoLine="0" autoPict="0">
                <anchor moveWithCells="1">
                  <from>
                    <xdr:col>9</xdr:col>
                    <xdr:colOff>19050</xdr:colOff>
                    <xdr:row>23</xdr:row>
                    <xdr:rowOff>127000</xdr:rowOff>
                  </from>
                  <to>
                    <xdr:col>9</xdr:col>
                    <xdr:colOff>965200</xdr:colOff>
                    <xdr:row>23</xdr:row>
                    <xdr:rowOff>355600</xdr:rowOff>
                  </to>
                </anchor>
              </controlPr>
            </control>
          </mc:Choice>
        </mc:AlternateContent>
        <mc:AlternateContent xmlns:mc="http://schemas.openxmlformats.org/markup-compatibility/2006">
          <mc:Choice Requires="x14">
            <control shapeId="6227" r:id="rId42" name="Check Box 83">
              <controlPr locked="0" defaultSize="0" autoFill="0" autoLine="0" autoPict="0">
                <anchor moveWithCells="1">
                  <from>
                    <xdr:col>10</xdr:col>
                    <xdr:colOff>285750</xdr:colOff>
                    <xdr:row>25</xdr:row>
                    <xdr:rowOff>50800</xdr:rowOff>
                  </from>
                  <to>
                    <xdr:col>10</xdr:col>
                    <xdr:colOff>1231900</xdr:colOff>
                    <xdr:row>25</xdr:row>
                    <xdr:rowOff>260350</xdr:rowOff>
                  </to>
                </anchor>
              </controlPr>
            </control>
          </mc:Choice>
        </mc:AlternateContent>
        <mc:AlternateContent xmlns:mc="http://schemas.openxmlformats.org/markup-compatibility/2006">
          <mc:Choice Requires="x14">
            <control shapeId="6228" r:id="rId43" name="Check Box 84">
              <controlPr locked="0" defaultSize="0" autoFill="0" autoLine="0" autoPict="0">
                <anchor moveWithCells="1">
                  <from>
                    <xdr:col>9</xdr:col>
                    <xdr:colOff>304800</xdr:colOff>
                    <xdr:row>25</xdr:row>
                    <xdr:rowOff>50800</xdr:rowOff>
                  </from>
                  <to>
                    <xdr:col>9</xdr:col>
                    <xdr:colOff>1257300</xdr:colOff>
                    <xdr:row>25</xdr:row>
                    <xdr:rowOff>260350</xdr:rowOff>
                  </to>
                </anchor>
              </controlPr>
            </control>
          </mc:Choice>
        </mc:AlternateContent>
        <mc:AlternateContent xmlns:mc="http://schemas.openxmlformats.org/markup-compatibility/2006">
          <mc:Choice Requires="x14">
            <control shapeId="6229" r:id="rId44" name="Check Box 85">
              <controlPr locked="0" defaultSize="0" autoFill="0" autoLine="0" autoPict="0">
                <anchor moveWithCells="1">
                  <from>
                    <xdr:col>9</xdr:col>
                    <xdr:colOff>304800</xdr:colOff>
                    <xdr:row>26</xdr:row>
                    <xdr:rowOff>38100</xdr:rowOff>
                  </from>
                  <to>
                    <xdr:col>9</xdr:col>
                    <xdr:colOff>1250950</xdr:colOff>
                    <xdr:row>26</xdr:row>
                    <xdr:rowOff>241300</xdr:rowOff>
                  </to>
                </anchor>
              </controlPr>
            </control>
          </mc:Choice>
        </mc:AlternateContent>
        <mc:AlternateContent xmlns:mc="http://schemas.openxmlformats.org/markup-compatibility/2006">
          <mc:Choice Requires="x14">
            <control shapeId="6231" r:id="rId45" name="Check Box 87">
              <controlPr locked="0" defaultSize="0" autoFill="0" autoLine="0" autoPict="0">
                <anchor moveWithCells="1">
                  <from>
                    <xdr:col>10</xdr:col>
                    <xdr:colOff>69850</xdr:colOff>
                    <xdr:row>21</xdr:row>
                    <xdr:rowOff>127000</xdr:rowOff>
                  </from>
                  <to>
                    <xdr:col>10</xdr:col>
                    <xdr:colOff>1022350</xdr:colOff>
                    <xdr:row>21</xdr:row>
                    <xdr:rowOff>342900</xdr:rowOff>
                  </to>
                </anchor>
              </controlPr>
            </control>
          </mc:Choice>
        </mc:AlternateContent>
        <mc:AlternateContent xmlns:mc="http://schemas.openxmlformats.org/markup-compatibility/2006">
          <mc:Choice Requires="x14">
            <control shapeId="6232" r:id="rId46" name="Check Box 88">
              <controlPr locked="0" defaultSize="0" autoFill="0" autoLine="0" autoPict="0">
                <anchor moveWithCells="1">
                  <from>
                    <xdr:col>9</xdr:col>
                    <xdr:colOff>69850</xdr:colOff>
                    <xdr:row>21</xdr:row>
                    <xdr:rowOff>88900</xdr:rowOff>
                  </from>
                  <to>
                    <xdr:col>9</xdr:col>
                    <xdr:colOff>1022350</xdr:colOff>
                    <xdr:row>21</xdr:row>
                    <xdr:rowOff>304800</xdr:rowOff>
                  </to>
                </anchor>
              </controlPr>
            </control>
          </mc:Choice>
        </mc:AlternateContent>
        <mc:AlternateContent xmlns:mc="http://schemas.openxmlformats.org/markup-compatibility/2006">
          <mc:Choice Requires="x14">
            <control shapeId="6233" r:id="rId47" name="Check Box 89">
              <controlPr locked="0" defaultSize="0" autoFill="0" autoLine="0" autoPict="0">
                <anchor moveWithCells="1">
                  <from>
                    <xdr:col>10</xdr:col>
                    <xdr:colOff>266700</xdr:colOff>
                    <xdr:row>22</xdr:row>
                    <xdr:rowOff>133350</xdr:rowOff>
                  </from>
                  <to>
                    <xdr:col>10</xdr:col>
                    <xdr:colOff>1212850</xdr:colOff>
                    <xdr:row>22</xdr:row>
                    <xdr:rowOff>342900</xdr:rowOff>
                  </to>
                </anchor>
              </controlPr>
            </control>
          </mc:Choice>
        </mc:AlternateContent>
        <mc:AlternateContent xmlns:mc="http://schemas.openxmlformats.org/markup-compatibility/2006">
          <mc:Choice Requires="x14">
            <control shapeId="6235" r:id="rId48" name="Check Box 91">
              <controlPr locked="0" defaultSize="0" autoFill="0" autoLine="0" autoPict="0">
                <anchor moveWithCells="1">
                  <from>
                    <xdr:col>9</xdr:col>
                    <xdr:colOff>304800</xdr:colOff>
                    <xdr:row>27</xdr:row>
                    <xdr:rowOff>31750</xdr:rowOff>
                  </from>
                  <to>
                    <xdr:col>9</xdr:col>
                    <xdr:colOff>1257300</xdr:colOff>
                    <xdr:row>27</xdr:row>
                    <xdr:rowOff>247650</xdr:rowOff>
                  </to>
                </anchor>
              </controlPr>
            </control>
          </mc:Choice>
        </mc:AlternateContent>
        <mc:AlternateContent xmlns:mc="http://schemas.openxmlformats.org/markup-compatibility/2006">
          <mc:Choice Requires="x14">
            <control shapeId="6237" r:id="rId49" name="Check Box 93">
              <controlPr locked="0" defaultSize="0" autoFill="0" autoLine="0" autoPict="0">
                <anchor moveWithCells="1">
                  <from>
                    <xdr:col>10</xdr:col>
                    <xdr:colOff>285750</xdr:colOff>
                    <xdr:row>27</xdr:row>
                    <xdr:rowOff>57150</xdr:rowOff>
                  </from>
                  <to>
                    <xdr:col>10</xdr:col>
                    <xdr:colOff>1231900</xdr:colOff>
                    <xdr:row>27</xdr:row>
                    <xdr:rowOff>279400</xdr:rowOff>
                  </to>
                </anchor>
              </controlPr>
            </control>
          </mc:Choice>
        </mc:AlternateContent>
        <mc:AlternateContent xmlns:mc="http://schemas.openxmlformats.org/markup-compatibility/2006">
          <mc:Choice Requires="x14">
            <control shapeId="6238" r:id="rId50" name="Check Box 94">
              <controlPr locked="0" defaultSize="0" autoFill="0" autoLine="0" autoPict="0">
                <anchor moveWithCells="1">
                  <from>
                    <xdr:col>9</xdr:col>
                    <xdr:colOff>304800</xdr:colOff>
                    <xdr:row>28</xdr:row>
                    <xdr:rowOff>171450</xdr:rowOff>
                  </from>
                  <to>
                    <xdr:col>9</xdr:col>
                    <xdr:colOff>1257300</xdr:colOff>
                    <xdr:row>28</xdr:row>
                    <xdr:rowOff>393700</xdr:rowOff>
                  </to>
                </anchor>
              </controlPr>
            </control>
          </mc:Choice>
        </mc:AlternateContent>
        <mc:AlternateContent xmlns:mc="http://schemas.openxmlformats.org/markup-compatibility/2006">
          <mc:Choice Requires="x14">
            <control shapeId="6239" r:id="rId51" name="Check Box 95">
              <controlPr locked="0" defaultSize="0" autoFill="0" autoLine="0" autoPict="0">
                <anchor moveWithCells="1">
                  <from>
                    <xdr:col>10</xdr:col>
                    <xdr:colOff>285750</xdr:colOff>
                    <xdr:row>28</xdr:row>
                    <xdr:rowOff>171450</xdr:rowOff>
                  </from>
                  <to>
                    <xdr:col>10</xdr:col>
                    <xdr:colOff>1238250</xdr:colOff>
                    <xdr:row>28</xdr:row>
                    <xdr:rowOff>400050</xdr:rowOff>
                  </to>
                </anchor>
              </controlPr>
            </control>
          </mc:Choice>
        </mc:AlternateContent>
        <mc:AlternateContent xmlns:mc="http://schemas.openxmlformats.org/markup-compatibility/2006">
          <mc:Choice Requires="x14">
            <control shapeId="6241" r:id="rId52" name="Check Box 97">
              <controlPr locked="0" defaultSize="0" autoFill="0" autoLine="0" autoPict="0">
                <anchor moveWithCells="1">
                  <from>
                    <xdr:col>10</xdr:col>
                    <xdr:colOff>285750</xdr:colOff>
                    <xdr:row>29</xdr:row>
                    <xdr:rowOff>57150</xdr:rowOff>
                  </from>
                  <to>
                    <xdr:col>10</xdr:col>
                    <xdr:colOff>1238250</xdr:colOff>
                    <xdr:row>29</xdr:row>
                    <xdr:rowOff>279400</xdr:rowOff>
                  </to>
                </anchor>
              </controlPr>
            </control>
          </mc:Choice>
        </mc:AlternateContent>
        <mc:AlternateContent xmlns:mc="http://schemas.openxmlformats.org/markup-compatibility/2006">
          <mc:Choice Requires="x14">
            <control shapeId="6242" r:id="rId53" name="Check Box 98">
              <controlPr locked="0" defaultSize="0" autoFill="0" autoLine="0" autoPict="0">
                <anchor moveWithCells="1">
                  <from>
                    <xdr:col>9</xdr:col>
                    <xdr:colOff>304800</xdr:colOff>
                    <xdr:row>29</xdr:row>
                    <xdr:rowOff>31750</xdr:rowOff>
                  </from>
                  <to>
                    <xdr:col>9</xdr:col>
                    <xdr:colOff>1257300</xdr:colOff>
                    <xdr:row>29</xdr:row>
                    <xdr:rowOff>241300</xdr:rowOff>
                  </to>
                </anchor>
              </controlPr>
            </control>
          </mc:Choice>
        </mc:AlternateContent>
        <mc:AlternateContent xmlns:mc="http://schemas.openxmlformats.org/markup-compatibility/2006">
          <mc:Choice Requires="x14">
            <control shapeId="6243" r:id="rId54" name="Check Box 99">
              <controlPr defaultSize="0" autoFill="0" autoLine="0" autoPict="0">
                <anchor moveWithCells="1">
                  <from>
                    <xdr:col>9</xdr:col>
                    <xdr:colOff>88900</xdr:colOff>
                    <xdr:row>22</xdr:row>
                    <xdr:rowOff>133350</xdr:rowOff>
                  </from>
                  <to>
                    <xdr:col>9</xdr:col>
                    <xdr:colOff>1028700</xdr:colOff>
                    <xdr:row>22</xdr:row>
                    <xdr:rowOff>355600</xdr:rowOff>
                  </to>
                </anchor>
              </controlPr>
            </control>
          </mc:Choice>
        </mc:AlternateContent>
        <mc:AlternateContent xmlns:mc="http://schemas.openxmlformats.org/markup-compatibility/2006">
          <mc:Choice Requires="x14">
            <control shapeId="6246" r:id="rId55" name="Check Box 102">
              <controlPr locked="0" defaultSize="0" autoFill="0" autoLine="0" autoPict="0">
                <anchor moveWithCells="1">
                  <from>
                    <xdr:col>10</xdr:col>
                    <xdr:colOff>285750</xdr:colOff>
                    <xdr:row>26</xdr:row>
                    <xdr:rowOff>57150</xdr:rowOff>
                  </from>
                  <to>
                    <xdr:col>10</xdr:col>
                    <xdr:colOff>1231900</xdr:colOff>
                    <xdr:row>27</xdr:row>
                    <xdr:rowOff>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iconSet" priority="11" id="{0C337F44-EAE0-4029-A1B4-EC0DA12C7419}">
            <x14:iconSet iconSet="3Symbols2" custom="1">
              <x14:cfvo type="percent">
                <xm:f>0</xm:f>
              </x14:cfvo>
              <x14:cfvo type="num">
                <xm:f>15</xm:f>
              </x14:cfvo>
              <x14:cfvo type="num" gte="0">
                <xm:f>15</xm:f>
              </x14:cfvo>
              <x14:cfIcon iconSet="3Symbols2" iconId="2"/>
              <x14:cfIcon iconSet="3Symbols2" iconId="2"/>
              <x14:cfIcon iconSet="3Symbols2" iconId="0"/>
            </x14:iconSet>
          </x14:cfRule>
          <xm:sqref>S19</xm:sqref>
        </x14:conditionalFormatting>
        <x14:conditionalFormatting xmlns:xm="http://schemas.microsoft.com/office/excel/2006/main">
          <x14:cfRule type="iconSet" priority="7" id="{9A98BBD0-5CE4-44C3-B1DB-E959B42BBFF1}">
            <x14:iconSet iconSet="3Symbols2" custom="1">
              <x14:cfvo type="percent">
                <xm:f>0</xm:f>
              </x14:cfvo>
              <x14:cfvo type="num">
                <xm:f>$J$14</xm:f>
              </x14:cfvo>
              <x14:cfvo type="num">
                <xm:f>$J$14</xm:f>
              </x14:cfvo>
              <x14:cfIcon iconSet="3Symbols2" iconId="2"/>
              <x14:cfIcon iconSet="3Symbols2" iconId="0"/>
              <x14:cfIcon iconSet="3Symbols2" iconId="0"/>
            </x14:iconSet>
          </x14:cfRule>
          <xm:sqref>J16:L16</xm:sqref>
        </x14:conditionalFormatting>
        <x14:conditionalFormatting xmlns:xm="http://schemas.microsoft.com/office/excel/2006/main">
          <x14:cfRule type="iconSet" priority="5" id="{BF1C6E91-20E8-4BDC-86EB-1EDCA2E83704}">
            <x14:iconSet iconSet="3Symbols2" custom="1">
              <x14:cfvo type="percent">
                <xm:f>0</xm:f>
              </x14:cfvo>
              <x14:cfvo type="num" gte="0">
                <xm:f>100</xm:f>
              </x14:cfvo>
              <x14:cfvo type="num" gte="0">
                <xm:f>100</xm:f>
              </x14:cfvo>
              <x14:cfIcon iconSet="3Symbols2" iconId="2"/>
              <x14:cfIcon iconSet="3Symbols2" iconId="0"/>
              <x14:cfIcon iconSet="3Symbols2" iconId="0"/>
            </x14:iconSet>
          </x14:cfRule>
          <xm:sqref>S21</xm:sqref>
        </x14:conditionalFormatting>
        <x14:conditionalFormatting xmlns:xm="http://schemas.microsoft.com/office/excel/2006/main">
          <x14:cfRule type="iconSet" priority="3" id="{F6A78FCA-BB1E-411F-80C3-B368D1F29712}">
            <x14:iconSet iconSet="3Symbols2" custom="1">
              <x14:cfvo type="percent">
                <xm:f>0</xm:f>
              </x14:cfvo>
              <x14:cfvo type="num" gte="0">
                <xm:f>60</xm:f>
              </x14:cfvo>
              <x14:cfvo type="num" gte="0">
                <xm:f>60</xm:f>
              </x14:cfvo>
              <x14:cfIcon iconSet="3Symbols2" iconId="2"/>
              <x14:cfIcon iconSet="3Symbols2" iconId="0"/>
              <x14:cfIcon iconSet="3Symbols2" iconId="0"/>
            </x14:iconSet>
          </x14:cfRule>
          <xm:sqref>S23</xm:sqref>
        </x14:conditionalFormatting>
        <x14:conditionalFormatting xmlns:xm="http://schemas.microsoft.com/office/excel/2006/main">
          <x14:cfRule type="iconSet" priority="2" id="{4F152990-9F66-458E-BDE6-70E1E5DE7AB7}">
            <x14:iconSet iconSet="3Symbols2" custom="1">
              <x14:cfvo type="percent">
                <xm:f>0</xm:f>
              </x14:cfvo>
              <x14:cfvo type="num" gte="0">
                <xm:f>160</xm:f>
              </x14:cfvo>
              <x14:cfvo type="num" gte="0">
                <xm:f>160</xm:f>
              </x14:cfvo>
              <x14:cfIcon iconSet="3Symbols2" iconId="2"/>
              <x14:cfIcon iconSet="3Symbols2" iconId="0"/>
              <x14:cfIcon iconSet="3Symbols2" iconId="0"/>
            </x14:iconSet>
          </x14:cfRule>
          <xm:sqref>S20</xm:sqref>
        </x14:conditionalFormatting>
        <x14:conditionalFormatting xmlns:xm="http://schemas.microsoft.com/office/excel/2006/main">
          <x14:cfRule type="iconSet" priority="1" id="{BA59F142-C623-4680-AF8A-EAE7062FF397}">
            <x14:iconSet iconSet="3Symbols2" custom="1">
              <x14:cfvo type="percent">
                <xm:f>0</xm:f>
              </x14:cfvo>
              <x14:cfvo type="num" gte="0">
                <xm:f>160</xm:f>
              </x14:cfvo>
              <x14:cfvo type="num" gte="0">
                <xm:f>160</xm:f>
              </x14:cfvo>
              <x14:cfIcon iconSet="3Symbols2" iconId="2"/>
              <x14:cfIcon iconSet="3Symbols2" iconId="0"/>
              <x14:cfIcon iconSet="3Symbols2" iconId="0"/>
            </x14:iconSet>
          </x14:cfRule>
          <xm:sqref>S22</xm:sqref>
        </x14:conditionalFormatting>
      </x14:conditionalFormatting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8">
    <tabColor theme="9" tint="0.59999389629810485"/>
    <pageSetUpPr fitToPage="1"/>
  </sheetPr>
  <dimension ref="B11:S53"/>
  <sheetViews>
    <sheetView showGridLines="0" topLeftCell="A8" zoomScale="60" zoomScaleNormal="60" workbookViewId="0">
      <selection activeCell="D44" sqref="D44:F44"/>
    </sheetView>
  </sheetViews>
  <sheetFormatPr baseColWidth="10" defaultRowHeight="14.5" x14ac:dyDescent="0.35"/>
  <cols>
    <col min="5" max="5" width="21.81640625" customWidth="1"/>
    <col min="6" max="6" width="41.26953125" customWidth="1"/>
    <col min="7" max="7" width="31.26953125" customWidth="1"/>
    <col min="8" max="8" width="31.54296875" customWidth="1"/>
    <col min="9" max="9" width="26.54296875" customWidth="1"/>
    <col min="10" max="10" width="25.26953125" customWidth="1"/>
    <col min="11" max="11" width="22.81640625" customWidth="1"/>
  </cols>
  <sheetData>
    <row r="11" spans="4:18" ht="15" thickBot="1" x14ac:dyDescent="0.4"/>
    <row r="12" spans="4:18" ht="21.5" thickBot="1" x14ac:dyDescent="0.55000000000000004">
      <c r="E12" s="334" t="s">
        <v>197</v>
      </c>
      <c r="F12" s="335"/>
      <c r="G12" s="335"/>
      <c r="H12" s="335"/>
      <c r="I12" s="336"/>
    </row>
    <row r="13" spans="4:18" ht="31.5" thickBot="1" x14ac:dyDescent="0.4">
      <c r="D13" s="345"/>
      <c r="E13" s="171" t="s">
        <v>172</v>
      </c>
      <c r="F13" s="172" t="s">
        <v>171</v>
      </c>
      <c r="G13" s="171" t="s">
        <v>202</v>
      </c>
      <c r="H13" s="346"/>
      <c r="I13" s="347"/>
      <c r="J13" s="38"/>
      <c r="K13" s="38"/>
      <c r="L13" s="38"/>
      <c r="M13" s="38"/>
      <c r="N13" s="38"/>
      <c r="O13" s="38"/>
      <c r="P13" s="38"/>
      <c r="Q13" s="38"/>
    </row>
    <row r="14" spans="4:18" ht="37" customHeight="1" x14ac:dyDescent="0.45">
      <c r="D14" s="345"/>
      <c r="E14" s="181" t="s">
        <v>89</v>
      </c>
      <c r="F14" s="182" t="s">
        <v>106</v>
      </c>
      <c r="G14" s="183" t="s">
        <v>59</v>
      </c>
      <c r="I14" s="61"/>
      <c r="J14" s="61" t="s">
        <v>200</v>
      </c>
      <c r="K14" s="61"/>
      <c r="L14" s="61"/>
      <c r="M14" s="39"/>
      <c r="N14" s="39"/>
      <c r="O14" s="39"/>
      <c r="P14" s="39"/>
      <c r="Q14" s="39"/>
      <c r="R14" s="39"/>
    </row>
    <row r="15" spans="4:18" ht="15.5" x14ac:dyDescent="0.35">
      <c r="D15" s="345"/>
      <c r="E15" s="173" t="s">
        <v>105</v>
      </c>
      <c r="F15" s="174">
        <v>6</v>
      </c>
      <c r="G15" s="175" t="s">
        <v>232</v>
      </c>
      <c r="H15" s="176" t="str">
        <f>IF(AND(K15=1),"SATISFAISANT !",IF(AND(K15=0),"NON SATISFAISANT"," "))</f>
        <v>SATISFAISANT !</v>
      </c>
      <c r="I15" s="61"/>
      <c r="J15" s="61"/>
      <c r="K15" s="187">
        <f>IF(ISBLANK(F15)," ",IF(AND(F15&lt;=6.5,F15&gt;=4.5),1,0))</f>
        <v>1</v>
      </c>
      <c r="L15" s="61"/>
      <c r="M15" s="39"/>
      <c r="N15" s="39"/>
      <c r="O15" s="39"/>
      <c r="P15" s="39"/>
      <c r="Q15" s="39"/>
      <c r="R15" s="39"/>
    </row>
    <row r="16" spans="4:18" ht="15.5" x14ac:dyDescent="0.35">
      <c r="D16" s="345"/>
      <c r="E16" s="173" t="s">
        <v>104</v>
      </c>
      <c r="F16" s="174">
        <v>11</v>
      </c>
      <c r="G16" s="177" t="s">
        <v>103</v>
      </c>
      <c r="H16" s="176" t="str">
        <f>IF(AND(K16=1),"SATISFAISANT !",IF(AND(K16=0),"NON SATISFAISANT"," "))</f>
        <v>SATISFAISANT !</v>
      </c>
      <c r="I16" s="61"/>
      <c r="J16" s="61"/>
      <c r="K16" s="188">
        <f>IF(ISBLANK(F16)," ",IF(AND(F16&lt;=15,F16&gt;=10),1,0))</f>
        <v>1</v>
      </c>
      <c r="L16" s="61"/>
      <c r="M16" s="39"/>
      <c r="N16" s="39"/>
      <c r="O16" s="39"/>
      <c r="P16" s="39"/>
      <c r="Q16" s="39"/>
      <c r="R16" s="39"/>
    </row>
    <row r="17" spans="2:19" ht="15.5" x14ac:dyDescent="0.35">
      <c r="D17" s="345"/>
      <c r="E17" s="173" t="s">
        <v>102</v>
      </c>
      <c r="F17" s="174">
        <v>0</v>
      </c>
      <c r="G17" s="177" t="s">
        <v>231</v>
      </c>
      <c r="H17" s="176" t="str">
        <f>IF(AND(K17=1),"SATISFAISANT !",IF(AND(K17=0),"NON SATISFAISANT"," "))</f>
        <v>SATISFAISANT !</v>
      </c>
      <c r="I17" s="61"/>
      <c r="J17" s="61"/>
      <c r="K17" s="189">
        <f>IF(ISBLANK(F17),"",IF(F17&lt;=0.2,1,0))</f>
        <v>1</v>
      </c>
      <c r="L17" s="61"/>
      <c r="M17" s="39"/>
      <c r="N17" s="39"/>
      <c r="O17" s="39"/>
      <c r="P17" s="39"/>
      <c r="Q17" s="39"/>
      <c r="R17" s="39"/>
    </row>
    <row r="18" spans="2:19" ht="15.5" x14ac:dyDescent="0.35">
      <c r="D18" s="345"/>
      <c r="E18" s="173" t="s">
        <v>101</v>
      </c>
      <c r="F18" s="174">
        <v>0</v>
      </c>
      <c r="G18" s="177" t="s">
        <v>100</v>
      </c>
      <c r="H18" s="176" t="str">
        <f>IF(AND(K18=1),"SATISFAISANT !",IF(AND(K18=0),"NON STISFAISANT"," "))</f>
        <v>SATISFAISANT !</v>
      </c>
      <c r="I18" s="61"/>
      <c r="J18" s="61"/>
      <c r="K18" s="189">
        <f>IF(ISBLANK(F18),"",IF(F18&lt;=0.05,1,0))</f>
        <v>1</v>
      </c>
      <c r="L18" s="61"/>
      <c r="M18" s="39"/>
      <c r="N18" s="39"/>
      <c r="O18" s="39"/>
      <c r="P18" s="39"/>
      <c r="Q18" s="39"/>
      <c r="R18" s="39"/>
    </row>
    <row r="19" spans="2:19" ht="16" thickBot="1" x14ac:dyDescent="0.4">
      <c r="D19" s="345"/>
      <c r="E19" s="178" t="s">
        <v>99</v>
      </c>
      <c r="F19" s="179">
        <v>0</v>
      </c>
      <c r="G19" s="180" t="s">
        <v>98</v>
      </c>
      <c r="H19" s="176" t="str">
        <f>IF(AND(K19=1),"SATISFAISANT !",IF(AND(K19=0),"NON SATISFAISANT"," "))</f>
        <v>SATISFAISANT !</v>
      </c>
      <c r="I19" s="61"/>
      <c r="J19" s="61"/>
      <c r="K19" s="189">
        <f>IF(ISBLANK(F19),"",IF(F19&lt;=50,1,0))</f>
        <v>1</v>
      </c>
      <c r="L19" s="61"/>
      <c r="M19" s="39"/>
      <c r="N19" s="39"/>
      <c r="O19" s="39"/>
      <c r="P19" s="39"/>
      <c r="Q19" s="39"/>
      <c r="R19" s="39"/>
    </row>
    <row r="20" spans="2:19" ht="14.5" customHeight="1" thickBot="1" x14ac:dyDescent="0.4">
      <c r="D20" s="38"/>
      <c r="E20" s="38"/>
      <c r="F20" s="38"/>
      <c r="G20" s="38"/>
      <c r="H20" s="38"/>
      <c r="I20" s="61"/>
      <c r="J20" s="61"/>
      <c r="K20" s="61"/>
      <c r="L20" s="61"/>
      <c r="M20" s="39"/>
      <c r="N20" s="39"/>
      <c r="O20" s="39"/>
      <c r="P20" s="39"/>
      <c r="Q20" s="39"/>
      <c r="R20" s="39"/>
    </row>
    <row r="21" spans="2:19" ht="21.5" thickBot="1" x14ac:dyDescent="0.55000000000000004">
      <c r="B21" s="184"/>
      <c r="D21" s="348" t="s">
        <v>112</v>
      </c>
      <c r="E21" s="349"/>
      <c r="F21" s="349"/>
      <c r="G21" s="335"/>
      <c r="H21" s="336"/>
      <c r="I21" s="190"/>
      <c r="J21" s="190"/>
      <c r="K21" s="61"/>
      <c r="L21" s="61"/>
      <c r="M21" s="39"/>
      <c r="N21" s="39"/>
      <c r="O21" s="39"/>
      <c r="P21" s="39"/>
      <c r="Q21" s="39"/>
      <c r="R21" s="39"/>
    </row>
    <row r="22" spans="2:19" ht="20.5" customHeight="1" thickBot="1" x14ac:dyDescent="0.4">
      <c r="D22" s="330" t="s">
        <v>198</v>
      </c>
      <c r="E22" s="331"/>
      <c r="F22" s="331"/>
      <c r="G22" s="59" t="s">
        <v>38</v>
      </c>
      <c r="H22" s="149" t="s">
        <v>37</v>
      </c>
      <c r="I22" s="61" t="b">
        <v>0</v>
      </c>
      <c r="J22" s="61">
        <f>IF(I22=TRUE,1,0)</f>
        <v>0</v>
      </c>
      <c r="K22" s="61"/>
      <c r="L22" s="61"/>
      <c r="M22" s="39"/>
      <c r="N22" s="39"/>
      <c r="O22" s="39"/>
      <c r="P22" s="39"/>
      <c r="Q22" s="39"/>
      <c r="R22" s="39"/>
      <c r="S22" s="38"/>
    </row>
    <row r="23" spans="2:19" ht="21.5" thickBot="1" x14ac:dyDescent="0.55000000000000004">
      <c r="D23" s="334" t="s">
        <v>111</v>
      </c>
      <c r="E23" s="335"/>
      <c r="F23" s="336"/>
      <c r="G23" s="343" t="str">
        <f>IF(AND(K15=1,OR(I24=TRUE,K24=TRUE)),"TRAITEMENT EFFICACE",IF(AND(K15=0,OR(I24=TRUE,K24=TRUE)),"TRAITEMENT A REVOIR",IF(AND(K15=1,J25=1),"TRAITEMENT INUTILE",IF(AND(K15=0,J25=1),"TRAITEMENT A METTRE EN ŒUVRE",""))))</f>
        <v/>
      </c>
      <c r="H23" s="344"/>
      <c r="I23" s="61">
        <f>IF(AND(K15=1,J25=1),3,IF(AND(K15=1,J24=1),2,IF(AND(K15=1,L24=0.5),2.5,0)))</f>
        <v>0</v>
      </c>
      <c r="J23" s="61"/>
      <c r="K23" s="61"/>
      <c r="L23" s="61"/>
      <c r="M23" s="39"/>
      <c r="N23" s="39"/>
      <c r="O23" s="39"/>
      <c r="P23" s="39"/>
      <c r="Q23" s="39"/>
      <c r="R23" s="39"/>
      <c r="S23" s="38"/>
    </row>
    <row r="24" spans="2:19" ht="15.5" x14ac:dyDescent="0.35">
      <c r="D24" s="330" t="s">
        <v>217</v>
      </c>
      <c r="E24" s="331"/>
      <c r="F24" s="331"/>
      <c r="G24" s="150" t="s">
        <v>110</v>
      </c>
      <c r="H24" s="151" t="s">
        <v>109</v>
      </c>
      <c r="I24" s="61" t="b">
        <v>0</v>
      </c>
      <c r="J24" s="61">
        <f>IF(I24=TRUE,1,0)</f>
        <v>0</v>
      </c>
      <c r="K24" s="61" t="b">
        <v>0</v>
      </c>
      <c r="L24" s="61">
        <f>IF(K24=TRUE,0.5,0)</f>
        <v>0</v>
      </c>
      <c r="M24" s="39"/>
      <c r="N24" s="39"/>
      <c r="O24" s="39"/>
      <c r="P24" s="39"/>
      <c r="Q24" s="39"/>
      <c r="R24" s="39"/>
      <c r="S24" s="38"/>
    </row>
    <row r="25" spans="2:19" ht="15.5" x14ac:dyDescent="0.35">
      <c r="D25" s="185"/>
      <c r="E25" s="186"/>
      <c r="F25" s="186"/>
      <c r="G25" s="152" t="s">
        <v>37</v>
      </c>
      <c r="H25" s="153"/>
      <c r="I25" s="61" t="b">
        <v>0</v>
      </c>
      <c r="J25" s="61">
        <f>IF(I25=TRUE,1,0)</f>
        <v>0</v>
      </c>
      <c r="K25" s="61"/>
      <c r="L25" s="61"/>
      <c r="M25" s="39"/>
      <c r="N25" s="39"/>
      <c r="O25" s="39"/>
      <c r="P25" s="39"/>
      <c r="Q25" s="39"/>
      <c r="R25" s="39"/>
      <c r="S25" s="38"/>
    </row>
    <row r="26" spans="2:19" ht="15.5" x14ac:dyDescent="0.35">
      <c r="D26" s="330" t="s">
        <v>228</v>
      </c>
      <c r="E26" s="331"/>
      <c r="F26" s="331"/>
      <c r="G26" s="328"/>
      <c r="H26" s="329"/>
      <c r="I26" s="61">
        <f>IF(ISBLANK(G26),0,IF(AND(G26&lt;=6.5,G26&gt;=4.5),1,0))</f>
        <v>0</v>
      </c>
      <c r="J26" s="61"/>
      <c r="K26" s="61"/>
      <c r="L26" s="61"/>
      <c r="M26" s="39"/>
      <c r="N26" s="39"/>
      <c r="O26" s="39"/>
      <c r="P26" s="39"/>
      <c r="Q26" s="39"/>
      <c r="R26" s="39"/>
      <c r="S26" s="38"/>
    </row>
    <row r="27" spans="2:19" ht="31" x14ac:dyDescent="0.35">
      <c r="D27" s="330" t="s">
        <v>187</v>
      </c>
      <c r="E27" s="331"/>
      <c r="F27" s="331"/>
      <c r="G27" s="154" t="s">
        <v>108</v>
      </c>
      <c r="H27" s="155" t="s">
        <v>115</v>
      </c>
      <c r="I27" s="61" t="b">
        <v>0</v>
      </c>
      <c r="J27" s="61">
        <f>IF(I27=TRUE,1,0)</f>
        <v>0</v>
      </c>
      <c r="K27" s="61" t="b">
        <v>0</v>
      </c>
      <c r="L27" s="61">
        <f>IF(K27=TRUE,0.5,0)</f>
        <v>0</v>
      </c>
      <c r="M27" s="39"/>
      <c r="N27" s="39"/>
      <c r="O27" s="39"/>
      <c r="P27" s="39"/>
      <c r="Q27" s="39"/>
      <c r="R27" s="39"/>
      <c r="S27" s="38"/>
    </row>
    <row r="28" spans="2:19" ht="31.5" thickBot="1" x14ac:dyDescent="0.4">
      <c r="D28" s="330"/>
      <c r="E28" s="331"/>
      <c r="F28" s="331"/>
      <c r="G28" s="156" t="s">
        <v>114</v>
      </c>
      <c r="H28" s="157" t="s">
        <v>201</v>
      </c>
      <c r="I28" s="61"/>
      <c r="J28" s="61"/>
      <c r="K28" s="61"/>
      <c r="L28" s="61"/>
      <c r="M28" s="39"/>
      <c r="N28" s="39"/>
      <c r="O28" s="39"/>
      <c r="P28" s="39"/>
      <c r="Q28" s="39"/>
      <c r="R28" s="39"/>
      <c r="S28" s="38"/>
    </row>
    <row r="29" spans="2:19" ht="21.5" thickBot="1" x14ac:dyDescent="0.55000000000000004">
      <c r="D29" s="334" t="s">
        <v>205</v>
      </c>
      <c r="E29" s="335"/>
      <c r="F29" s="336"/>
      <c r="G29" s="332" t="str">
        <f>IF(AND(K16=1,OR(I30=TRUE,K30=TRUE)),"TRAITEMENT EFFICACE",IF(AND(K16=0,OR(J30=1,K30=TRUE)),"TRAITEMENT A REVOIR",IF(AND(K16=1,J31=1),"TRAITEMENT INUTILE",IF(AND(K16=0,J31=1),"TRAITEMENT A METTRE EN ŒUVRE",""))))</f>
        <v/>
      </c>
      <c r="H29" s="333"/>
      <c r="I29" s="61">
        <f>IF(AND(K16=1,J31=1),3,IF(AND(K16=1,J30=1),2,IF(AND(K16=1,L30=0.5),2.5,0)))</f>
        <v>0</v>
      </c>
      <c r="J29" s="61"/>
      <c r="K29" s="61"/>
      <c r="L29" s="61"/>
      <c r="M29" s="39"/>
      <c r="N29" s="39"/>
      <c r="O29" s="39"/>
      <c r="P29" s="39"/>
      <c r="Q29" s="39"/>
      <c r="R29" s="39"/>
      <c r="S29" s="38"/>
    </row>
    <row r="30" spans="2:19" ht="15.5" x14ac:dyDescent="0.35">
      <c r="D30" s="330" t="s">
        <v>217</v>
      </c>
      <c r="E30" s="331"/>
      <c r="F30" s="331"/>
      <c r="G30" s="158" t="s">
        <v>116</v>
      </c>
      <c r="H30" s="159" t="s">
        <v>109</v>
      </c>
      <c r="I30" s="61" t="b">
        <v>0</v>
      </c>
      <c r="J30" s="61">
        <f>IF(I30=TRUE,1,0)</f>
        <v>0</v>
      </c>
      <c r="K30" s="61" t="b">
        <v>0</v>
      </c>
      <c r="L30" s="61">
        <f>IF(K30=TRUE,0.5,0)</f>
        <v>0</v>
      </c>
      <c r="M30" s="39"/>
      <c r="N30" s="39"/>
      <c r="O30" s="39"/>
      <c r="P30" s="39"/>
      <c r="Q30" s="39"/>
      <c r="R30" s="39"/>
      <c r="S30" s="38"/>
    </row>
    <row r="31" spans="2:19" ht="15.5" x14ac:dyDescent="0.35">
      <c r="D31" s="185"/>
      <c r="E31" s="186"/>
      <c r="F31" s="186"/>
      <c r="G31" s="148" t="s">
        <v>37</v>
      </c>
      <c r="H31" s="160"/>
      <c r="I31" s="61" t="b">
        <v>0</v>
      </c>
      <c r="J31" s="61">
        <f>IF(I31=TRUE,1,0)</f>
        <v>0</v>
      </c>
      <c r="K31" s="61"/>
      <c r="L31" s="61"/>
      <c r="M31" s="39"/>
      <c r="N31" s="39"/>
      <c r="O31" s="39"/>
      <c r="P31" s="39"/>
      <c r="Q31" s="39"/>
      <c r="R31" s="39"/>
      <c r="S31" s="38"/>
    </row>
    <row r="32" spans="2:19" ht="20.5" customHeight="1" x14ac:dyDescent="0.35">
      <c r="D32" s="330" t="s">
        <v>261</v>
      </c>
      <c r="E32" s="331"/>
      <c r="F32" s="331"/>
      <c r="G32" s="341"/>
      <c r="H32" s="342"/>
      <c r="I32" s="61">
        <f>IF(ISBLANK(G32),0,IF(AND(G32&lt;=15,G32&gt;=10),1,0))</f>
        <v>0</v>
      </c>
      <c r="J32" s="61"/>
      <c r="K32" s="61"/>
      <c r="L32" s="61"/>
      <c r="M32" s="39"/>
      <c r="N32" s="39"/>
      <c r="O32" s="39"/>
      <c r="P32" s="39"/>
      <c r="Q32" s="39"/>
      <c r="R32" s="39"/>
      <c r="S32" s="38"/>
    </row>
    <row r="33" spans="4:19" ht="15.5" x14ac:dyDescent="0.35">
      <c r="D33" s="330" t="s">
        <v>188</v>
      </c>
      <c r="E33" s="331"/>
      <c r="F33" s="331"/>
      <c r="G33" s="161" t="s">
        <v>108</v>
      </c>
      <c r="H33" s="159" t="s">
        <v>219</v>
      </c>
      <c r="I33" s="61"/>
      <c r="J33" s="61"/>
      <c r="K33" s="61"/>
      <c r="L33" s="61"/>
      <c r="M33" s="39"/>
      <c r="N33" s="39"/>
      <c r="O33" s="39"/>
      <c r="P33" s="39"/>
      <c r="Q33" s="39"/>
      <c r="R33" s="39"/>
      <c r="S33" s="38"/>
    </row>
    <row r="34" spans="4:19" ht="31.5" thickBot="1" x14ac:dyDescent="0.4">
      <c r="D34" s="330"/>
      <c r="E34" s="331"/>
      <c r="F34" s="331"/>
      <c r="G34" s="162" t="s">
        <v>229</v>
      </c>
      <c r="H34" s="160" t="s">
        <v>230</v>
      </c>
      <c r="I34" s="61" t="b">
        <v>1</v>
      </c>
      <c r="J34" s="61">
        <f>IF(I34=TRUE,1,0)</f>
        <v>1</v>
      </c>
      <c r="K34" s="61" t="b">
        <v>0</v>
      </c>
      <c r="L34" s="61">
        <f>IF(K34=TRUE,0.5,0)</f>
        <v>0</v>
      </c>
      <c r="M34" s="39"/>
      <c r="N34" s="39"/>
      <c r="O34" s="39"/>
      <c r="P34" s="39"/>
      <c r="Q34" s="39"/>
      <c r="R34" s="39"/>
      <c r="S34" s="38"/>
    </row>
    <row r="35" spans="4:19" ht="21.5" thickBot="1" x14ac:dyDescent="0.55000000000000004">
      <c r="D35" s="334" t="s">
        <v>253</v>
      </c>
      <c r="E35" s="335"/>
      <c r="F35" s="336"/>
      <c r="G35" s="343" t="str">
        <f>IF(AND(K17=1,OR(I36=TRUE,K36=TRUE)),"TRAITEMENT EFFICACE",IF(AND(K17=0,OR(J36=1,K36=TRUE)),"TRAITEMENT A REVOIR",IF(AND(K17=1,J37=1),"TRAITEMENT INUTILE",IF(AND(K17=0,J37=1),"TRAITEMENT A METTRE EN ŒUVRE",""))))</f>
        <v/>
      </c>
      <c r="H35" s="344"/>
      <c r="I35" s="61">
        <f>IF(AND(K17=1,J37=1),3,IF(AND(K17=1,J36=1),2,IF(AND(K17=1,L36=0.5),2.5,0)))</f>
        <v>0</v>
      </c>
      <c r="J35" s="61"/>
      <c r="K35" s="61"/>
      <c r="L35" s="61"/>
      <c r="M35" s="39"/>
      <c r="N35" s="39"/>
      <c r="O35" s="39"/>
      <c r="P35" s="39"/>
      <c r="Q35" s="39"/>
      <c r="R35" s="39"/>
      <c r="S35" s="38"/>
    </row>
    <row r="36" spans="4:19" ht="15.5" x14ac:dyDescent="0.35">
      <c r="D36" s="330" t="s">
        <v>218</v>
      </c>
      <c r="E36" s="331"/>
      <c r="F36" s="331"/>
      <c r="G36" s="163" t="s">
        <v>116</v>
      </c>
      <c r="H36" s="155" t="s">
        <v>109</v>
      </c>
      <c r="I36" s="61" t="b">
        <v>0</v>
      </c>
      <c r="J36" s="61">
        <f>IF(I36=TRUE,1,0)</f>
        <v>0</v>
      </c>
      <c r="K36" s="61" t="b">
        <v>0</v>
      </c>
      <c r="L36" s="61">
        <f>IF(K36=TRUE,0.5,0)</f>
        <v>0</v>
      </c>
      <c r="M36" s="39"/>
      <c r="N36" s="39"/>
      <c r="O36" s="39"/>
      <c r="P36" s="39"/>
      <c r="Q36" s="39"/>
      <c r="R36" s="39"/>
      <c r="S36" s="38"/>
    </row>
    <row r="37" spans="4:19" ht="15.5" x14ac:dyDescent="0.35">
      <c r="D37" s="330"/>
      <c r="E37" s="331"/>
      <c r="F37" s="331"/>
      <c r="G37" s="148" t="s">
        <v>37</v>
      </c>
      <c r="H37" s="164"/>
      <c r="I37" s="61" t="b">
        <v>0</v>
      </c>
      <c r="J37" s="61">
        <f>IF(I37=TRUE,1,0)</f>
        <v>0</v>
      </c>
      <c r="K37" s="61"/>
      <c r="L37" s="61"/>
      <c r="M37" s="39"/>
      <c r="N37" s="39"/>
      <c r="O37" s="39"/>
      <c r="P37" s="39"/>
      <c r="Q37" s="39"/>
      <c r="R37" s="39"/>
      <c r="S37" s="38"/>
    </row>
    <row r="38" spans="4:19" ht="20.149999999999999" customHeight="1" x14ac:dyDescent="0.35">
      <c r="D38" s="330" t="s">
        <v>262</v>
      </c>
      <c r="E38" s="331"/>
      <c r="F38" s="331"/>
      <c r="G38" s="339"/>
      <c r="H38" s="340"/>
      <c r="I38" s="61">
        <f>IF(ISBLANK(G38),0,IF(G38&lt;=0.2,1,0))</f>
        <v>0</v>
      </c>
      <c r="J38" s="61"/>
      <c r="K38" s="61"/>
      <c r="L38" s="61"/>
      <c r="M38" s="39"/>
      <c r="N38" s="39"/>
      <c r="O38" s="39"/>
      <c r="P38" s="39"/>
      <c r="Q38" s="39"/>
      <c r="R38" s="39"/>
      <c r="S38" s="38"/>
    </row>
    <row r="39" spans="4:19" ht="32.5" customHeight="1" x14ac:dyDescent="0.35">
      <c r="D39" s="330" t="s">
        <v>187</v>
      </c>
      <c r="E39" s="331"/>
      <c r="F39" s="331"/>
      <c r="G39" s="154" t="s">
        <v>108</v>
      </c>
      <c r="H39" s="155" t="s">
        <v>115</v>
      </c>
      <c r="I39" s="61" t="b">
        <v>0</v>
      </c>
      <c r="J39" s="61">
        <f>IF(I39=TRUE,1,0)</f>
        <v>0</v>
      </c>
      <c r="K39" s="61" t="b">
        <v>0</v>
      </c>
      <c r="L39" s="61">
        <f>IF(K39=TRUE,0.5,0)</f>
        <v>0</v>
      </c>
      <c r="M39" s="39"/>
      <c r="N39" s="39"/>
      <c r="O39" s="39"/>
      <c r="P39" s="39"/>
      <c r="Q39" s="39"/>
      <c r="R39" s="39"/>
      <c r="S39" s="38"/>
    </row>
    <row r="40" spans="4:19" ht="30" customHeight="1" thickBot="1" x14ac:dyDescent="0.4">
      <c r="D40" s="330"/>
      <c r="E40" s="331"/>
      <c r="F40" s="331"/>
      <c r="G40" s="156" t="s">
        <v>114</v>
      </c>
      <c r="H40" s="157" t="s">
        <v>201</v>
      </c>
      <c r="I40" s="61"/>
      <c r="J40" s="61"/>
      <c r="K40" s="61"/>
      <c r="L40" s="61"/>
      <c r="M40" s="39"/>
      <c r="N40" s="39"/>
      <c r="O40" s="39"/>
      <c r="P40" s="39"/>
      <c r="Q40" s="39"/>
      <c r="R40" s="39"/>
      <c r="S40" s="38"/>
    </row>
    <row r="41" spans="4:19" ht="21.5" thickBot="1" x14ac:dyDescent="0.55000000000000004">
      <c r="D41" s="334" t="s">
        <v>107</v>
      </c>
      <c r="E41" s="335"/>
      <c r="F41" s="336"/>
      <c r="G41" s="343" t="str">
        <f>IF(AND(K18=1,OR(I42=TRUE,K42=TRUE)),"TRAITEMENT EFFICACE",IF(AND(K18=0,OR(J42=1,K42=TRUE)),"TRAITEMENT A REVOIR",IF(AND(K18=1,J43=1),"TRAITEMENT INUTILE",IF(AND(K18=0,J43=1),"TRAITEMENT A METTRE EN ŒUVRE",""))))</f>
        <v/>
      </c>
      <c r="H41" s="344"/>
      <c r="I41" s="61">
        <f>IF(AND(K18=1,J43=1),3,IF(AND(K18=1,J42=1),2,IF(AND(K18=1,L42=0.5),2.5,0)))</f>
        <v>0</v>
      </c>
      <c r="J41" s="61"/>
      <c r="K41" s="61"/>
      <c r="L41" s="61"/>
      <c r="M41" s="39"/>
      <c r="N41" s="39"/>
      <c r="O41" s="39"/>
      <c r="P41" s="39"/>
      <c r="Q41" s="39"/>
      <c r="R41" s="39"/>
      <c r="S41" s="38"/>
    </row>
    <row r="42" spans="4:19" ht="21" customHeight="1" x14ac:dyDescent="0.35">
      <c r="D42" s="330" t="s">
        <v>218</v>
      </c>
      <c r="E42" s="331"/>
      <c r="F42" s="331"/>
      <c r="G42" s="165" t="s">
        <v>116</v>
      </c>
      <c r="H42" s="166" t="s">
        <v>109</v>
      </c>
      <c r="I42" s="61" t="b">
        <v>0</v>
      </c>
      <c r="J42" s="61">
        <f>IF(I42=TRUE,1,0)</f>
        <v>0</v>
      </c>
      <c r="K42" s="61" t="b">
        <v>0</v>
      </c>
      <c r="L42" s="61">
        <f>IF(K42=TRUE,0.5,0)</f>
        <v>0</v>
      </c>
      <c r="M42" s="39"/>
      <c r="N42" s="39"/>
      <c r="O42" s="39"/>
      <c r="P42" s="39"/>
      <c r="Q42" s="39"/>
      <c r="R42" s="39"/>
      <c r="S42" s="38"/>
    </row>
    <row r="43" spans="4:19" ht="18" customHeight="1" x14ac:dyDescent="0.35">
      <c r="D43" s="185"/>
      <c r="E43" s="186"/>
      <c r="F43" s="186"/>
      <c r="G43" s="167" t="s">
        <v>199</v>
      </c>
      <c r="H43" s="168"/>
      <c r="I43" s="61" t="b">
        <v>0</v>
      </c>
      <c r="J43" s="61">
        <f>IF(I43=TRUE,1,0)</f>
        <v>0</v>
      </c>
      <c r="K43" s="61"/>
      <c r="L43" s="61"/>
      <c r="M43" s="39"/>
      <c r="N43" s="39"/>
      <c r="O43" s="39"/>
      <c r="P43" s="39"/>
      <c r="Q43" s="39"/>
      <c r="R43" s="39"/>
      <c r="S43" s="38"/>
    </row>
    <row r="44" spans="4:19" ht="19" customHeight="1" thickBot="1" x14ac:dyDescent="0.4">
      <c r="D44" s="330" t="s">
        <v>263</v>
      </c>
      <c r="E44" s="331"/>
      <c r="F44" s="331"/>
      <c r="G44" s="337"/>
      <c r="H44" s="338"/>
      <c r="I44" s="61">
        <f>IF(ISBLANK(G44),0,IF(G44&lt;=0.5,1,0))</f>
        <v>0</v>
      </c>
      <c r="J44" s="61"/>
      <c r="K44" s="61"/>
      <c r="L44" s="61"/>
      <c r="M44" s="39"/>
      <c r="N44" s="39"/>
      <c r="O44" s="39"/>
      <c r="P44" s="39"/>
      <c r="Q44" s="39"/>
      <c r="R44" s="39"/>
      <c r="S44" s="38"/>
    </row>
    <row r="45" spans="4:19" ht="38.25" customHeight="1" x14ac:dyDescent="0.35">
      <c r="D45" s="330" t="s">
        <v>187</v>
      </c>
      <c r="E45" s="331"/>
      <c r="F45" s="331"/>
      <c r="G45" s="154" t="s">
        <v>108</v>
      </c>
      <c r="H45" s="155" t="s">
        <v>115</v>
      </c>
      <c r="I45" s="61"/>
      <c r="J45" s="61"/>
      <c r="K45" s="61"/>
      <c r="L45" s="61"/>
      <c r="M45" s="39"/>
      <c r="N45" s="39"/>
      <c r="O45" s="39"/>
      <c r="P45" s="39"/>
      <c r="Q45" s="39"/>
      <c r="R45" s="39"/>
      <c r="S45" s="38"/>
    </row>
    <row r="46" spans="4:19" ht="43.5" customHeight="1" thickBot="1" x14ac:dyDescent="0.4">
      <c r="D46" s="350"/>
      <c r="E46" s="351"/>
      <c r="F46" s="351"/>
      <c r="G46" s="169" t="s">
        <v>114</v>
      </c>
      <c r="H46" s="170" t="s">
        <v>201</v>
      </c>
      <c r="I46" s="61" t="b">
        <v>0</v>
      </c>
      <c r="J46" s="61">
        <f>IF(I46=TRUE,1,0)</f>
        <v>0</v>
      </c>
      <c r="K46" s="61" t="b">
        <v>0</v>
      </c>
      <c r="L46" s="61">
        <f>IF(K46=TRUE,0.5,0)</f>
        <v>0</v>
      </c>
      <c r="M46" s="39"/>
      <c r="N46" s="39"/>
      <c r="O46" s="39"/>
      <c r="P46" s="39"/>
      <c r="Q46" s="39"/>
      <c r="R46" s="39"/>
      <c r="S46" s="38"/>
    </row>
    <row r="47" spans="4:19" ht="15" thickBot="1" x14ac:dyDescent="0.4">
      <c r="D47" s="38"/>
      <c r="E47" s="38"/>
      <c r="F47" s="38"/>
      <c r="G47" s="38"/>
      <c r="H47" s="38"/>
      <c r="I47" s="39"/>
      <c r="J47" s="39"/>
      <c r="K47" s="39"/>
      <c r="L47" s="39"/>
      <c r="M47" s="39"/>
      <c r="N47" s="39"/>
      <c r="O47" s="39"/>
      <c r="P47" s="39"/>
      <c r="Q47" s="39"/>
      <c r="R47" s="39"/>
    </row>
    <row r="48" spans="4:19" ht="16" thickBot="1" x14ac:dyDescent="0.4">
      <c r="D48" s="72"/>
      <c r="E48" s="72"/>
      <c r="F48" s="72"/>
      <c r="G48" s="71" t="s">
        <v>36</v>
      </c>
      <c r="H48" s="70">
        <f>SUM(K15,K17:K19,J22,I23,J27,L27,J24,I26:I29,L24,J30:J30,L30:L30,I32:I35,J39,L39,L36,J36,I38:I41,J46,L46,J42,L42,I44)</f>
        <v>4</v>
      </c>
      <c r="I48" s="70" t="s">
        <v>221</v>
      </c>
      <c r="J48" s="72"/>
      <c r="K48" s="72"/>
      <c r="L48" s="72"/>
      <c r="M48" s="38"/>
      <c r="N48" s="38"/>
      <c r="O48" s="38"/>
      <c r="P48" s="38"/>
      <c r="Q48" s="38"/>
    </row>
    <row r="49" spans="4:17" x14ac:dyDescent="0.35">
      <c r="D49" s="38"/>
      <c r="E49" s="38"/>
      <c r="F49" s="38"/>
      <c r="G49" s="38"/>
      <c r="H49" s="38"/>
      <c r="I49" s="38"/>
      <c r="J49" s="38"/>
      <c r="K49" s="38"/>
      <c r="L49" s="38"/>
      <c r="M49" s="38"/>
      <c r="N49" s="38"/>
      <c r="O49" s="38"/>
      <c r="P49" s="38"/>
      <c r="Q49" s="38"/>
    </row>
    <row r="50" spans="4:17" x14ac:dyDescent="0.35">
      <c r="D50" s="38"/>
      <c r="E50" s="38"/>
      <c r="F50" s="38"/>
      <c r="G50" s="38"/>
      <c r="H50" s="38"/>
      <c r="I50" s="38"/>
      <c r="J50" s="38"/>
      <c r="K50" s="38"/>
      <c r="L50" s="38"/>
      <c r="M50" s="38"/>
      <c r="N50" s="38"/>
      <c r="O50" s="38"/>
      <c r="P50" s="38"/>
      <c r="Q50" s="38"/>
    </row>
    <row r="51" spans="4:17" ht="14.5" customHeight="1" x14ac:dyDescent="0.35"/>
    <row r="53" spans="4:17" ht="15" customHeight="1" x14ac:dyDescent="0.35"/>
  </sheetData>
  <mergeCells count="29">
    <mergeCell ref="D45:F46"/>
    <mergeCell ref="D33:F34"/>
    <mergeCell ref="D44:F44"/>
    <mergeCell ref="D41:F41"/>
    <mergeCell ref="D24:F24"/>
    <mergeCell ref="D42:F42"/>
    <mergeCell ref="D27:F28"/>
    <mergeCell ref="E12:I12"/>
    <mergeCell ref="D22:F22"/>
    <mergeCell ref="D23:F23"/>
    <mergeCell ref="D13:D19"/>
    <mergeCell ref="H13:I13"/>
    <mergeCell ref="D21:H21"/>
    <mergeCell ref="G23:H23"/>
    <mergeCell ref="G44:H44"/>
    <mergeCell ref="G38:H38"/>
    <mergeCell ref="G32:H32"/>
    <mergeCell ref="D35:F35"/>
    <mergeCell ref="D32:F32"/>
    <mergeCell ref="G41:H41"/>
    <mergeCell ref="G35:H35"/>
    <mergeCell ref="G26:H26"/>
    <mergeCell ref="D26:F26"/>
    <mergeCell ref="D30:F30"/>
    <mergeCell ref="G29:H29"/>
    <mergeCell ref="D39:F40"/>
    <mergeCell ref="D38:F38"/>
    <mergeCell ref="D36:F37"/>
    <mergeCell ref="D29:F29"/>
  </mergeCells>
  <conditionalFormatting sqref="H15:H19">
    <cfRule type="containsText" dxfId="18" priority="6" operator="containsText" text="SATISFAISANT !">
      <formula>NOT(ISERROR(SEARCH("SATISFAISANT !",H15)))</formula>
    </cfRule>
    <cfRule type="containsText" dxfId="17" priority="7" operator="containsText" text="NON ">
      <formula>NOT(ISERROR(SEARCH("NON ",H15)))</formula>
    </cfRule>
  </conditionalFormatting>
  <conditionalFormatting sqref="G23 G35 G28:G29 G24:H27 G40:G41 G30:H34 G36:H39">
    <cfRule type="containsText" dxfId="16" priority="4" operator="containsText" text="TRAITEMENT EFFICACE">
      <formula>NOT(ISERROR(SEARCH("TRAITEMENT EFFICACE",G23)))</formula>
    </cfRule>
    <cfRule type="containsText" dxfId="15" priority="5" operator="containsText" text="TRAITEMENT A REVOIR">
      <formula>NOT(ISERROR(SEARCH("TRAITEMENT A REVOIR",G23)))</formula>
    </cfRule>
  </conditionalFormatting>
  <conditionalFormatting sqref="G23:H23 G29 G35 G41">
    <cfRule type="containsText" dxfId="14" priority="1" operator="containsText" text="TRAITEMENT INUTILE">
      <formula>NOT(ISERROR(SEARCH("TRAITEMENT INUTILE",G23)))</formula>
    </cfRule>
    <cfRule type="containsText" dxfId="13" priority="3" operator="containsText" text="TRAITEMENT A METTRE EN ŒUVRE">
      <formula>NOT(ISERROR(SEARCH("TRAITEMENT A METTRE EN ŒUVRE",G23)))</formula>
    </cfRule>
  </conditionalFormatting>
  <conditionalFormatting sqref="G29:H29">
    <cfRule type="containsText" dxfId="12" priority="2" operator="containsText" text="TRAITEMENT INUTILE">
      <formula>NOT(ISERROR(SEARCH("TRAITEMENT INUTILE",G29)))</formula>
    </cfRule>
  </conditionalFormatting>
  <pageMargins left="0.70866141732283472" right="0.70866141732283472" top="0.74803149606299213" bottom="0.74803149606299213" header="0.31496062992125984" footer="0.31496062992125984"/>
  <pageSetup paperSize="9" scale="66" orientation="landscape" blackAndWhite="1" r:id="rId1"/>
  <ignoredErrors>
    <ignoredError sqref="H18" 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9217" r:id="rId4" name="Check Box 1">
              <controlPr defaultSize="0" autoFill="0" autoLine="0" autoPict="0">
                <anchor moveWithCells="1">
                  <from>
                    <xdr:col>6</xdr:col>
                    <xdr:colOff>228600</xdr:colOff>
                    <xdr:row>21</xdr:row>
                    <xdr:rowOff>0</xdr:rowOff>
                  </from>
                  <to>
                    <xdr:col>6</xdr:col>
                    <xdr:colOff>1123950</xdr:colOff>
                    <xdr:row>21</xdr:row>
                    <xdr:rowOff>222250</xdr:rowOff>
                  </to>
                </anchor>
              </controlPr>
            </control>
          </mc:Choice>
        </mc:AlternateContent>
        <mc:AlternateContent xmlns:mc="http://schemas.openxmlformats.org/markup-compatibility/2006">
          <mc:Choice Requires="x14">
            <control shapeId="9219" r:id="rId5" name="Check Box 3">
              <controlPr defaultSize="0" autoFill="0" autoLine="0" autoPict="0">
                <anchor moveWithCells="1">
                  <from>
                    <xdr:col>7</xdr:col>
                    <xdr:colOff>228600</xdr:colOff>
                    <xdr:row>21</xdr:row>
                    <xdr:rowOff>0</xdr:rowOff>
                  </from>
                  <to>
                    <xdr:col>7</xdr:col>
                    <xdr:colOff>1123950</xdr:colOff>
                    <xdr:row>21</xdr:row>
                    <xdr:rowOff>222250</xdr:rowOff>
                  </to>
                </anchor>
              </controlPr>
            </control>
          </mc:Choice>
        </mc:AlternateContent>
        <mc:AlternateContent xmlns:mc="http://schemas.openxmlformats.org/markup-compatibility/2006">
          <mc:Choice Requires="x14">
            <control shapeId="9220" r:id="rId6" name="Check Box 4">
              <controlPr defaultSize="0" autoFill="0" autoLine="0" autoPict="0">
                <anchor moveWithCells="1">
                  <from>
                    <xdr:col>6</xdr:col>
                    <xdr:colOff>228600</xdr:colOff>
                    <xdr:row>23</xdr:row>
                    <xdr:rowOff>0</xdr:rowOff>
                  </from>
                  <to>
                    <xdr:col>6</xdr:col>
                    <xdr:colOff>1771650</xdr:colOff>
                    <xdr:row>24</xdr:row>
                    <xdr:rowOff>57150</xdr:rowOff>
                  </to>
                </anchor>
              </controlPr>
            </control>
          </mc:Choice>
        </mc:AlternateContent>
        <mc:AlternateContent xmlns:mc="http://schemas.openxmlformats.org/markup-compatibility/2006">
          <mc:Choice Requires="x14">
            <control shapeId="9221" r:id="rId7" name="Check Box 5">
              <controlPr defaultSize="0" autoFill="0" autoLine="0" autoPict="0">
                <anchor moveWithCells="1">
                  <from>
                    <xdr:col>7</xdr:col>
                    <xdr:colOff>69850</xdr:colOff>
                    <xdr:row>23</xdr:row>
                    <xdr:rowOff>0</xdr:rowOff>
                  </from>
                  <to>
                    <xdr:col>7</xdr:col>
                    <xdr:colOff>952500</xdr:colOff>
                    <xdr:row>24</xdr:row>
                    <xdr:rowOff>12700</xdr:rowOff>
                  </to>
                </anchor>
              </controlPr>
            </control>
          </mc:Choice>
        </mc:AlternateContent>
        <mc:AlternateContent xmlns:mc="http://schemas.openxmlformats.org/markup-compatibility/2006">
          <mc:Choice Requires="x14">
            <control shapeId="9223" r:id="rId8" name="Check Box 7">
              <controlPr defaultSize="0" autoFill="0" autoLine="0" autoPict="0">
                <anchor moveWithCells="1">
                  <from>
                    <xdr:col>6</xdr:col>
                    <xdr:colOff>228600</xdr:colOff>
                    <xdr:row>23</xdr:row>
                    <xdr:rowOff>165100</xdr:rowOff>
                  </from>
                  <to>
                    <xdr:col>6</xdr:col>
                    <xdr:colOff>1123950</xdr:colOff>
                    <xdr:row>25</xdr:row>
                    <xdr:rowOff>12700</xdr:rowOff>
                  </to>
                </anchor>
              </controlPr>
            </control>
          </mc:Choice>
        </mc:AlternateContent>
        <mc:AlternateContent xmlns:mc="http://schemas.openxmlformats.org/markup-compatibility/2006">
          <mc:Choice Requires="x14">
            <control shapeId="9226" r:id="rId9" name="Check Box 10">
              <controlPr defaultSize="0" autoFill="0" autoLine="0" autoPict="0">
                <anchor moveWithCells="1">
                  <from>
                    <xdr:col>6</xdr:col>
                    <xdr:colOff>209550</xdr:colOff>
                    <xdr:row>26</xdr:row>
                    <xdr:rowOff>107950</xdr:rowOff>
                  </from>
                  <to>
                    <xdr:col>6</xdr:col>
                    <xdr:colOff>1847850</xdr:colOff>
                    <xdr:row>26</xdr:row>
                    <xdr:rowOff>355600</xdr:rowOff>
                  </to>
                </anchor>
              </controlPr>
            </control>
          </mc:Choice>
        </mc:AlternateContent>
        <mc:AlternateContent xmlns:mc="http://schemas.openxmlformats.org/markup-compatibility/2006">
          <mc:Choice Requires="x14">
            <control shapeId="9227" r:id="rId10" name="Check Box 11">
              <controlPr defaultSize="0" autoFill="0" autoLine="0" autoPict="0">
                <anchor moveWithCells="1">
                  <from>
                    <xdr:col>7</xdr:col>
                    <xdr:colOff>76200</xdr:colOff>
                    <xdr:row>26</xdr:row>
                    <xdr:rowOff>50800</xdr:rowOff>
                  </from>
                  <to>
                    <xdr:col>7</xdr:col>
                    <xdr:colOff>1155700</xdr:colOff>
                    <xdr:row>27</xdr:row>
                    <xdr:rowOff>0</xdr:rowOff>
                  </to>
                </anchor>
              </controlPr>
            </control>
          </mc:Choice>
        </mc:AlternateContent>
        <mc:AlternateContent xmlns:mc="http://schemas.openxmlformats.org/markup-compatibility/2006">
          <mc:Choice Requires="x14">
            <control shapeId="9228" r:id="rId11" name="Check Box 12">
              <controlPr defaultSize="0" autoFill="0" autoLine="0" autoPict="0">
                <anchor moveWithCells="1">
                  <from>
                    <xdr:col>6</xdr:col>
                    <xdr:colOff>203200</xdr:colOff>
                    <xdr:row>27</xdr:row>
                    <xdr:rowOff>12700</xdr:rowOff>
                  </from>
                  <to>
                    <xdr:col>6</xdr:col>
                    <xdr:colOff>1822450</xdr:colOff>
                    <xdr:row>27</xdr:row>
                    <xdr:rowOff>374650</xdr:rowOff>
                  </to>
                </anchor>
              </controlPr>
            </control>
          </mc:Choice>
        </mc:AlternateContent>
        <mc:AlternateContent xmlns:mc="http://schemas.openxmlformats.org/markup-compatibility/2006">
          <mc:Choice Requires="x14">
            <control shapeId="9229" r:id="rId12" name="Check Box 13">
              <controlPr defaultSize="0" autoFill="0" autoLine="0" autoPict="0">
                <anchor moveWithCells="1">
                  <from>
                    <xdr:col>7</xdr:col>
                    <xdr:colOff>69850</xdr:colOff>
                    <xdr:row>26</xdr:row>
                    <xdr:rowOff>381000</xdr:rowOff>
                  </from>
                  <to>
                    <xdr:col>7</xdr:col>
                    <xdr:colOff>1466850</xdr:colOff>
                    <xdr:row>27</xdr:row>
                    <xdr:rowOff>317500</xdr:rowOff>
                  </to>
                </anchor>
              </controlPr>
            </control>
          </mc:Choice>
        </mc:AlternateContent>
        <mc:AlternateContent xmlns:mc="http://schemas.openxmlformats.org/markup-compatibility/2006">
          <mc:Choice Requires="x14">
            <control shapeId="9230" r:id="rId13" name="Check Box 14">
              <controlPr defaultSize="0" autoFill="0" autoLine="0" autoPict="0">
                <anchor moveWithCells="1">
                  <from>
                    <xdr:col>6</xdr:col>
                    <xdr:colOff>222250</xdr:colOff>
                    <xdr:row>29</xdr:row>
                    <xdr:rowOff>0</xdr:rowOff>
                  </from>
                  <to>
                    <xdr:col>6</xdr:col>
                    <xdr:colOff>1117600</xdr:colOff>
                    <xdr:row>30</xdr:row>
                    <xdr:rowOff>57150</xdr:rowOff>
                  </to>
                </anchor>
              </controlPr>
            </control>
          </mc:Choice>
        </mc:AlternateContent>
        <mc:AlternateContent xmlns:mc="http://schemas.openxmlformats.org/markup-compatibility/2006">
          <mc:Choice Requires="x14">
            <control shapeId="9231" r:id="rId14" name="Check Box 15">
              <controlPr defaultSize="0" autoFill="0" autoLine="0" autoPict="0">
                <anchor moveWithCells="1">
                  <from>
                    <xdr:col>7</xdr:col>
                    <xdr:colOff>95250</xdr:colOff>
                    <xdr:row>29</xdr:row>
                    <xdr:rowOff>0</xdr:rowOff>
                  </from>
                  <to>
                    <xdr:col>7</xdr:col>
                    <xdr:colOff>990600</xdr:colOff>
                    <xdr:row>30</xdr:row>
                    <xdr:rowOff>57150</xdr:rowOff>
                  </to>
                </anchor>
              </controlPr>
            </control>
          </mc:Choice>
        </mc:AlternateContent>
        <mc:AlternateContent xmlns:mc="http://schemas.openxmlformats.org/markup-compatibility/2006">
          <mc:Choice Requires="x14">
            <control shapeId="9232" r:id="rId15" name="Check Box 16">
              <controlPr defaultSize="0" autoFill="0" autoLine="0" autoPict="0">
                <anchor moveWithCells="1">
                  <from>
                    <xdr:col>6</xdr:col>
                    <xdr:colOff>260350</xdr:colOff>
                    <xdr:row>30</xdr:row>
                    <xdr:rowOff>0</xdr:rowOff>
                  </from>
                  <to>
                    <xdr:col>6</xdr:col>
                    <xdr:colOff>1155700</xdr:colOff>
                    <xdr:row>31</xdr:row>
                    <xdr:rowOff>38100</xdr:rowOff>
                  </to>
                </anchor>
              </controlPr>
            </control>
          </mc:Choice>
        </mc:AlternateContent>
        <mc:AlternateContent xmlns:mc="http://schemas.openxmlformats.org/markup-compatibility/2006">
          <mc:Choice Requires="x14">
            <control shapeId="9234" r:id="rId16" name="Check Box 18">
              <controlPr defaultSize="0" autoFill="0" autoLine="0" autoPict="0">
                <anchor moveWithCells="1">
                  <from>
                    <xdr:col>6</xdr:col>
                    <xdr:colOff>165100</xdr:colOff>
                    <xdr:row>35</xdr:row>
                    <xdr:rowOff>12700</xdr:rowOff>
                  </from>
                  <to>
                    <xdr:col>6</xdr:col>
                    <xdr:colOff>1060450</xdr:colOff>
                    <xdr:row>36</xdr:row>
                    <xdr:rowOff>38100</xdr:rowOff>
                  </to>
                </anchor>
              </controlPr>
            </control>
          </mc:Choice>
        </mc:AlternateContent>
        <mc:AlternateContent xmlns:mc="http://schemas.openxmlformats.org/markup-compatibility/2006">
          <mc:Choice Requires="x14">
            <control shapeId="9236" r:id="rId17" name="Check Box 20">
              <controlPr defaultSize="0" autoFill="0" autoLine="0" autoPict="0">
                <anchor moveWithCells="1">
                  <from>
                    <xdr:col>7</xdr:col>
                    <xdr:colOff>107950</xdr:colOff>
                    <xdr:row>35</xdr:row>
                    <xdr:rowOff>0</xdr:rowOff>
                  </from>
                  <to>
                    <xdr:col>7</xdr:col>
                    <xdr:colOff>990600</xdr:colOff>
                    <xdr:row>36</xdr:row>
                    <xdr:rowOff>31750</xdr:rowOff>
                  </to>
                </anchor>
              </controlPr>
            </control>
          </mc:Choice>
        </mc:AlternateContent>
        <mc:AlternateContent xmlns:mc="http://schemas.openxmlformats.org/markup-compatibility/2006">
          <mc:Choice Requires="x14">
            <control shapeId="9238" r:id="rId18" name="Check Box 22">
              <controlPr defaultSize="0" autoFill="0" autoLine="0" autoPict="0">
                <anchor moveWithCells="1">
                  <from>
                    <xdr:col>6</xdr:col>
                    <xdr:colOff>165100</xdr:colOff>
                    <xdr:row>35</xdr:row>
                    <xdr:rowOff>184150</xdr:rowOff>
                  </from>
                  <to>
                    <xdr:col>6</xdr:col>
                    <xdr:colOff>1060450</xdr:colOff>
                    <xdr:row>37</xdr:row>
                    <xdr:rowOff>12700</xdr:rowOff>
                  </to>
                </anchor>
              </controlPr>
            </control>
          </mc:Choice>
        </mc:AlternateContent>
        <mc:AlternateContent xmlns:mc="http://schemas.openxmlformats.org/markup-compatibility/2006">
          <mc:Choice Requires="x14">
            <control shapeId="9242" r:id="rId19" name="Check Box 26">
              <controlPr defaultSize="0" autoFill="0" autoLine="0" autoPict="0">
                <anchor moveWithCells="1">
                  <from>
                    <xdr:col>6</xdr:col>
                    <xdr:colOff>209550</xdr:colOff>
                    <xdr:row>42</xdr:row>
                    <xdr:rowOff>12700</xdr:rowOff>
                  </from>
                  <to>
                    <xdr:col>6</xdr:col>
                    <xdr:colOff>1136650</xdr:colOff>
                    <xdr:row>43</xdr:row>
                    <xdr:rowOff>12700</xdr:rowOff>
                  </to>
                </anchor>
              </controlPr>
            </control>
          </mc:Choice>
        </mc:AlternateContent>
        <mc:AlternateContent xmlns:mc="http://schemas.openxmlformats.org/markup-compatibility/2006">
          <mc:Choice Requires="x14">
            <control shapeId="9247" r:id="rId20" name="Check Box 31">
              <controlPr defaultSize="0" autoFill="0" autoLine="0" autoPict="0">
                <anchor moveWithCells="1">
                  <from>
                    <xdr:col>6</xdr:col>
                    <xdr:colOff>203200</xdr:colOff>
                    <xdr:row>38</xdr:row>
                    <xdr:rowOff>50800</xdr:rowOff>
                  </from>
                  <to>
                    <xdr:col>6</xdr:col>
                    <xdr:colOff>1085850</xdr:colOff>
                    <xdr:row>39</xdr:row>
                    <xdr:rowOff>0</xdr:rowOff>
                  </to>
                </anchor>
              </controlPr>
            </control>
          </mc:Choice>
        </mc:AlternateContent>
        <mc:AlternateContent xmlns:mc="http://schemas.openxmlformats.org/markup-compatibility/2006">
          <mc:Choice Requires="x14">
            <control shapeId="9248" r:id="rId21" name="Check Box 32">
              <controlPr defaultSize="0" autoFill="0" autoLine="0" autoPict="0">
                <anchor moveWithCells="1">
                  <from>
                    <xdr:col>7</xdr:col>
                    <xdr:colOff>88900</xdr:colOff>
                    <xdr:row>38</xdr:row>
                    <xdr:rowOff>0</xdr:rowOff>
                  </from>
                  <to>
                    <xdr:col>7</xdr:col>
                    <xdr:colOff>971550</xdr:colOff>
                    <xdr:row>38</xdr:row>
                    <xdr:rowOff>260350</xdr:rowOff>
                  </to>
                </anchor>
              </controlPr>
            </control>
          </mc:Choice>
        </mc:AlternateContent>
        <mc:AlternateContent xmlns:mc="http://schemas.openxmlformats.org/markup-compatibility/2006">
          <mc:Choice Requires="x14">
            <control shapeId="9255" r:id="rId22" name="Check Box 39">
              <controlPr defaultSize="0" autoFill="0" autoLine="0" autoPict="0">
                <anchor moveWithCells="1">
                  <from>
                    <xdr:col>6</xdr:col>
                    <xdr:colOff>209550</xdr:colOff>
                    <xdr:row>44</xdr:row>
                    <xdr:rowOff>69850</xdr:rowOff>
                  </from>
                  <to>
                    <xdr:col>6</xdr:col>
                    <xdr:colOff>1098550</xdr:colOff>
                    <xdr:row>44</xdr:row>
                    <xdr:rowOff>361950</xdr:rowOff>
                  </to>
                </anchor>
              </controlPr>
            </control>
          </mc:Choice>
        </mc:AlternateContent>
        <mc:AlternateContent xmlns:mc="http://schemas.openxmlformats.org/markup-compatibility/2006">
          <mc:Choice Requires="x14">
            <control shapeId="9256" r:id="rId23" name="Check Box 40">
              <controlPr defaultSize="0" autoFill="0" autoLine="0" autoPict="0">
                <anchor moveWithCells="1">
                  <from>
                    <xdr:col>7</xdr:col>
                    <xdr:colOff>285750</xdr:colOff>
                    <xdr:row>44</xdr:row>
                    <xdr:rowOff>165100</xdr:rowOff>
                  </from>
                  <to>
                    <xdr:col>7</xdr:col>
                    <xdr:colOff>1174750</xdr:colOff>
                    <xdr:row>44</xdr:row>
                    <xdr:rowOff>476250</xdr:rowOff>
                  </to>
                </anchor>
              </controlPr>
            </control>
          </mc:Choice>
        </mc:AlternateContent>
        <mc:AlternateContent xmlns:mc="http://schemas.openxmlformats.org/markup-compatibility/2006">
          <mc:Choice Requires="x14">
            <control shapeId="9259" r:id="rId24" name="Check Box 43">
              <controlPr defaultSize="0" autoFill="0" autoLine="0" autoPict="0">
                <anchor moveWithCells="1">
                  <from>
                    <xdr:col>6</xdr:col>
                    <xdr:colOff>165100</xdr:colOff>
                    <xdr:row>39</xdr:row>
                    <xdr:rowOff>38100</xdr:rowOff>
                  </from>
                  <to>
                    <xdr:col>6</xdr:col>
                    <xdr:colOff>1060450</xdr:colOff>
                    <xdr:row>39</xdr:row>
                    <xdr:rowOff>323850</xdr:rowOff>
                  </to>
                </anchor>
              </controlPr>
            </control>
          </mc:Choice>
        </mc:AlternateContent>
        <mc:AlternateContent xmlns:mc="http://schemas.openxmlformats.org/markup-compatibility/2006">
          <mc:Choice Requires="x14">
            <control shapeId="9260" r:id="rId25" name="Check Box 44">
              <controlPr defaultSize="0" autoFill="0" autoLine="0" autoPict="0">
                <anchor moveWithCells="1">
                  <from>
                    <xdr:col>7</xdr:col>
                    <xdr:colOff>88900</xdr:colOff>
                    <xdr:row>39</xdr:row>
                    <xdr:rowOff>38100</xdr:rowOff>
                  </from>
                  <to>
                    <xdr:col>7</xdr:col>
                    <xdr:colOff>1752600</xdr:colOff>
                    <xdr:row>40</xdr:row>
                    <xdr:rowOff>0</xdr:rowOff>
                  </to>
                </anchor>
              </controlPr>
            </control>
          </mc:Choice>
        </mc:AlternateContent>
        <mc:AlternateContent xmlns:mc="http://schemas.openxmlformats.org/markup-compatibility/2006">
          <mc:Choice Requires="x14">
            <control shapeId="9261" r:id="rId26" name="Check Box 45">
              <controlPr defaultSize="0" autoFill="0" autoLine="0" autoPict="0">
                <anchor moveWithCells="1">
                  <from>
                    <xdr:col>6</xdr:col>
                    <xdr:colOff>69850</xdr:colOff>
                    <xdr:row>44</xdr:row>
                    <xdr:rowOff>457200</xdr:rowOff>
                  </from>
                  <to>
                    <xdr:col>6</xdr:col>
                    <xdr:colOff>946150</xdr:colOff>
                    <xdr:row>45</xdr:row>
                    <xdr:rowOff>336550</xdr:rowOff>
                  </to>
                </anchor>
              </controlPr>
            </control>
          </mc:Choice>
        </mc:AlternateContent>
        <mc:AlternateContent xmlns:mc="http://schemas.openxmlformats.org/markup-compatibility/2006">
          <mc:Choice Requires="x14">
            <control shapeId="9262" r:id="rId27" name="Check Box 46">
              <controlPr defaultSize="0" autoFill="0" autoLine="0" autoPict="0">
                <anchor moveWithCells="1">
                  <from>
                    <xdr:col>7</xdr:col>
                    <xdr:colOff>190500</xdr:colOff>
                    <xdr:row>45</xdr:row>
                    <xdr:rowOff>146050</xdr:rowOff>
                  </from>
                  <to>
                    <xdr:col>7</xdr:col>
                    <xdr:colOff>1066800</xdr:colOff>
                    <xdr:row>45</xdr:row>
                    <xdr:rowOff>508000</xdr:rowOff>
                  </to>
                </anchor>
              </controlPr>
            </control>
          </mc:Choice>
        </mc:AlternateContent>
        <mc:AlternateContent xmlns:mc="http://schemas.openxmlformats.org/markup-compatibility/2006">
          <mc:Choice Requires="x14">
            <control shapeId="9264" r:id="rId28" name="Check Box 48">
              <controlPr defaultSize="0" autoFill="0" autoLine="0" autoPict="0">
                <anchor moveWithCells="1">
                  <from>
                    <xdr:col>7</xdr:col>
                    <xdr:colOff>266700</xdr:colOff>
                    <xdr:row>41</xdr:row>
                    <xdr:rowOff>0</xdr:rowOff>
                  </from>
                  <to>
                    <xdr:col>7</xdr:col>
                    <xdr:colOff>1193800</xdr:colOff>
                    <xdr:row>41</xdr:row>
                    <xdr:rowOff>228600</xdr:rowOff>
                  </to>
                </anchor>
              </controlPr>
            </control>
          </mc:Choice>
        </mc:AlternateContent>
        <mc:AlternateContent xmlns:mc="http://schemas.openxmlformats.org/markup-compatibility/2006">
          <mc:Choice Requires="x14">
            <control shapeId="9265" r:id="rId29" name="Check Box 49">
              <controlPr defaultSize="0" autoFill="0" autoLine="0" autoPict="0">
                <anchor moveWithCells="1">
                  <from>
                    <xdr:col>6</xdr:col>
                    <xdr:colOff>203200</xdr:colOff>
                    <xdr:row>41</xdr:row>
                    <xdr:rowOff>0</xdr:rowOff>
                  </from>
                  <to>
                    <xdr:col>6</xdr:col>
                    <xdr:colOff>1123950</xdr:colOff>
                    <xdr:row>41</xdr:row>
                    <xdr:rowOff>209550</xdr:rowOff>
                  </to>
                </anchor>
              </controlPr>
            </control>
          </mc:Choice>
        </mc:AlternateContent>
        <mc:AlternateContent xmlns:mc="http://schemas.openxmlformats.org/markup-compatibility/2006">
          <mc:Choice Requires="x14">
            <control shapeId="9267" r:id="rId30" name="Check Box 51">
              <controlPr defaultSize="0" autoFill="0" autoLine="0" autoPict="0">
                <anchor moveWithCells="1">
                  <from>
                    <xdr:col>6</xdr:col>
                    <xdr:colOff>228600</xdr:colOff>
                    <xdr:row>21</xdr:row>
                    <xdr:rowOff>12700</xdr:rowOff>
                  </from>
                  <to>
                    <xdr:col>6</xdr:col>
                    <xdr:colOff>1123950</xdr:colOff>
                    <xdr:row>21</xdr:row>
                    <xdr:rowOff>222250</xdr:rowOff>
                  </to>
                </anchor>
              </controlPr>
            </control>
          </mc:Choice>
        </mc:AlternateContent>
        <mc:AlternateContent xmlns:mc="http://schemas.openxmlformats.org/markup-compatibility/2006">
          <mc:Choice Requires="x14">
            <control shapeId="9268" r:id="rId31" name="Check Box 52">
              <controlPr defaultSize="0" autoFill="0" autoLine="0" autoPict="0">
                <anchor moveWithCells="1">
                  <from>
                    <xdr:col>7</xdr:col>
                    <xdr:colOff>228600</xdr:colOff>
                    <xdr:row>21</xdr:row>
                    <xdr:rowOff>12700</xdr:rowOff>
                  </from>
                  <to>
                    <xdr:col>7</xdr:col>
                    <xdr:colOff>1123950</xdr:colOff>
                    <xdr:row>21</xdr:row>
                    <xdr:rowOff>222250</xdr:rowOff>
                  </to>
                </anchor>
              </controlPr>
            </control>
          </mc:Choice>
        </mc:AlternateContent>
        <mc:AlternateContent xmlns:mc="http://schemas.openxmlformats.org/markup-compatibility/2006">
          <mc:Choice Requires="x14">
            <control shapeId="9270" r:id="rId32" name="Check Box 54">
              <controlPr defaultSize="0" autoFill="0" autoLine="0" autoPict="0">
                <anchor moveWithCells="1">
                  <from>
                    <xdr:col>6</xdr:col>
                    <xdr:colOff>241300</xdr:colOff>
                    <xdr:row>32</xdr:row>
                    <xdr:rowOff>69850</xdr:rowOff>
                  </from>
                  <to>
                    <xdr:col>6</xdr:col>
                    <xdr:colOff>1136650</xdr:colOff>
                    <xdr:row>32</xdr:row>
                    <xdr:rowOff>184150</xdr:rowOff>
                  </to>
                </anchor>
              </controlPr>
            </control>
          </mc:Choice>
        </mc:AlternateContent>
        <mc:AlternateContent xmlns:mc="http://schemas.openxmlformats.org/markup-compatibility/2006">
          <mc:Choice Requires="x14">
            <control shapeId="9272" r:id="rId33" name="Check Box 56">
              <controlPr defaultSize="0" autoFill="0" autoLine="0" autoPict="0">
                <anchor moveWithCells="1">
                  <from>
                    <xdr:col>7</xdr:col>
                    <xdr:colOff>19050</xdr:colOff>
                    <xdr:row>32</xdr:row>
                    <xdr:rowOff>171450</xdr:rowOff>
                  </from>
                  <to>
                    <xdr:col>7</xdr:col>
                    <xdr:colOff>1524000</xdr:colOff>
                    <xdr:row>33</xdr:row>
                    <xdr:rowOff>304800</xdr:rowOff>
                  </to>
                </anchor>
              </controlPr>
            </control>
          </mc:Choice>
        </mc:AlternateContent>
        <mc:AlternateContent xmlns:mc="http://schemas.openxmlformats.org/markup-compatibility/2006">
          <mc:Choice Requires="x14">
            <control shapeId="9273" r:id="rId34" name="Check Box 57">
              <controlPr defaultSize="0" autoFill="0" autoLine="0" autoPict="0">
                <anchor moveWithCells="1">
                  <from>
                    <xdr:col>6</xdr:col>
                    <xdr:colOff>241300</xdr:colOff>
                    <xdr:row>33</xdr:row>
                    <xdr:rowOff>107950</xdr:rowOff>
                  </from>
                  <to>
                    <xdr:col>6</xdr:col>
                    <xdr:colOff>1676400</xdr:colOff>
                    <xdr:row>33</xdr:row>
                    <xdr:rowOff>400050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iconSet" priority="10" id="{3E53BA44-F678-4D2E-BCAE-A42D140F930B}">
            <x14:iconSet iconSet="3Symbols2" custom="1">
              <x14:cfvo type="percent">
                <xm:f>0</xm:f>
              </x14:cfvo>
              <x14:cfvo type="num">
                <xm:f>10</xm:f>
              </x14:cfvo>
              <x14:cfvo type="num" gte="0">
                <xm:f>15</xm:f>
              </x14:cfvo>
              <x14:cfIcon iconSet="3Symbols2" iconId="0"/>
              <x14:cfIcon iconSet="3Symbols2" iconId="2"/>
              <x14:cfIcon iconSet="3Symbols2" iconId="0"/>
            </x14:iconSet>
          </x14:cfRule>
          <x14:cfRule type="iconSet" priority="22" id="{FD7CFCDC-321F-4700-A831-EDC462950382}">
            <x14:iconSet iconSet="3Symbols2" custom="1">
              <x14:cfvo type="percent">
                <xm:f>0</xm:f>
              </x14:cfvo>
              <x14:cfvo type="num">
                <xm:f>10</xm:f>
              </x14:cfvo>
              <x14:cfvo type="num" gte="0">
                <xm:f>15</xm:f>
              </x14:cfvo>
              <x14:cfIcon iconSet="3Symbols2" iconId="0"/>
              <x14:cfIcon iconSet="3Symbols2" iconId="2"/>
              <x14:cfIcon iconSet="3Symbols2" iconId="0"/>
            </x14:iconSet>
          </x14:cfRule>
          <xm:sqref>G32:G34</xm:sqref>
        </x14:conditionalFormatting>
        <x14:conditionalFormatting xmlns:xm="http://schemas.microsoft.com/office/excel/2006/main">
          <x14:cfRule type="iconSet" priority="16" id="{924B4946-9388-473A-88CB-83406644FA0C}">
            <x14:iconSet iconSet="3Symbols2" custom="1">
              <x14:cfvo type="percent">
                <xm:f>0</xm:f>
              </x14:cfvo>
              <x14:cfvo type="num">
                <xm:f>50</xm:f>
              </x14:cfvo>
              <x14:cfvo type="num" gte="0">
                <xm:f>50</xm:f>
              </x14:cfvo>
              <x14:cfIcon iconSet="3Symbols2" iconId="2"/>
              <x14:cfIcon iconSet="3Symbols2" iconId="2"/>
              <x14:cfIcon iconSet="3Symbols2" iconId="0"/>
            </x14:iconSet>
          </x14:cfRule>
          <xm:sqref>F19</xm:sqref>
        </x14:conditionalFormatting>
        <x14:conditionalFormatting xmlns:xm="http://schemas.microsoft.com/office/excel/2006/main">
          <x14:cfRule type="iconSet" priority="15" id="{EC8A54DF-F6B1-4D21-B70F-F831C244FFBC}">
            <x14:iconSet iconSet="3Symbols2" custom="1">
              <x14:cfvo type="percent">
                <xm:f>0</xm:f>
              </x14:cfvo>
              <x14:cfvo type="num">
                <xm:f>0.2</xm:f>
              </x14:cfvo>
              <x14:cfvo type="num" gte="0">
                <xm:f>0.2</xm:f>
              </x14:cfvo>
              <x14:cfIcon iconSet="3Symbols2" iconId="2"/>
              <x14:cfIcon iconSet="3Symbols2" iconId="2"/>
              <x14:cfIcon iconSet="3Symbols2" iconId="0"/>
            </x14:iconSet>
          </x14:cfRule>
          <xm:sqref>F17</xm:sqref>
        </x14:conditionalFormatting>
        <x14:conditionalFormatting xmlns:xm="http://schemas.microsoft.com/office/excel/2006/main">
          <x14:cfRule type="iconSet" priority="14" id="{93595852-199E-4DAC-BB47-5BA52E7D355F}">
            <x14:iconSet iconSet="3Symbols2" custom="1">
              <x14:cfvo type="percent">
                <xm:f>0</xm:f>
              </x14:cfvo>
              <x14:cfvo type="num">
                <xm:f>0.05</xm:f>
              </x14:cfvo>
              <x14:cfvo type="num" gte="0">
                <xm:f>0.05</xm:f>
              </x14:cfvo>
              <x14:cfIcon iconSet="3Symbols2" iconId="2"/>
              <x14:cfIcon iconSet="3Symbols2" iconId="2"/>
              <x14:cfIcon iconSet="3Symbols2" iconId="0"/>
            </x14:iconSet>
          </x14:cfRule>
          <xm:sqref>F18</xm:sqref>
        </x14:conditionalFormatting>
        <x14:conditionalFormatting xmlns:xm="http://schemas.microsoft.com/office/excel/2006/main">
          <x14:cfRule type="iconSet" priority="13" id="{9F156F8F-5315-4C35-B11B-6EB4CFD0A803}">
            <x14:iconSet iconSet="3Symbols2" custom="1">
              <x14:cfvo type="percent">
                <xm:f>0</xm:f>
              </x14:cfvo>
              <x14:cfvo type="num">
                <xm:f>10</xm:f>
              </x14:cfvo>
              <x14:cfvo type="num" gte="0">
                <xm:f>15</xm:f>
              </x14:cfvo>
              <x14:cfIcon iconSet="3Symbols2" iconId="0"/>
              <x14:cfIcon iconSet="3Symbols2" iconId="2"/>
              <x14:cfIcon iconSet="3Symbols2" iconId="0"/>
            </x14:iconSet>
          </x14:cfRule>
          <xm:sqref>F16</xm:sqref>
        </x14:conditionalFormatting>
        <x14:conditionalFormatting xmlns:xm="http://schemas.microsoft.com/office/excel/2006/main">
          <x14:cfRule type="iconSet" priority="12" id="{8782F72F-D331-4BEA-91BC-3A7AC910F71D}">
            <x14:iconSet iconSet="3Symbols2" custom="1">
              <x14:cfvo type="percent">
                <xm:f>0</xm:f>
              </x14:cfvo>
              <x14:cfvo type="num">
                <xm:f>4.5</xm:f>
              </x14:cfvo>
              <x14:cfvo type="num" gte="0">
                <xm:f>6.5</xm:f>
              </x14:cfvo>
              <x14:cfIcon iconSet="3Symbols2" iconId="0"/>
              <x14:cfIcon iconSet="3Symbols2" iconId="2"/>
              <x14:cfIcon iconSet="3Symbols2" iconId="0"/>
            </x14:iconSet>
          </x14:cfRule>
          <xm:sqref>F15</xm:sqref>
        </x14:conditionalFormatting>
        <x14:conditionalFormatting xmlns:xm="http://schemas.microsoft.com/office/excel/2006/main">
          <x14:cfRule type="iconSet" priority="11" id="{38D0ED2B-913C-4114-898D-E7EFE9195CA5}">
            <x14:iconSet iconSet="3Symbols2" custom="1">
              <x14:cfvo type="percent">
                <xm:f>0</xm:f>
              </x14:cfvo>
              <x14:cfvo type="num">
                <xm:f>4.5</xm:f>
              </x14:cfvo>
              <x14:cfvo type="num" gte="0">
                <xm:f>6.5</xm:f>
              </x14:cfvo>
              <x14:cfIcon iconSet="3Symbols2" iconId="0"/>
              <x14:cfIcon iconSet="3Symbols2" iconId="2"/>
              <x14:cfIcon iconSet="3Symbols2" iconId="0"/>
            </x14:iconSet>
          </x14:cfRule>
          <xm:sqref>G26</xm:sqref>
        </x14:conditionalFormatting>
        <x14:conditionalFormatting xmlns:xm="http://schemas.microsoft.com/office/excel/2006/main">
          <x14:cfRule type="iconSet" priority="8" id="{2A01512F-3C2C-4374-81F8-ED07E7E4E74E}">
            <x14:iconSet iconSet="3Symbols2" custom="1">
              <x14:cfvo type="percent">
                <xm:f>0</xm:f>
              </x14:cfvo>
              <x14:cfvo type="num" gte="0">
                <xm:f>0.05</xm:f>
              </x14:cfvo>
              <x14:cfvo type="num" gte="0">
                <xm:f>0.05</xm:f>
              </x14:cfvo>
              <x14:cfIcon iconSet="3Symbols2" iconId="2"/>
              <x14:cfIcon iconSet="3Symbols2" iconId="0"/>
              <x14:cfIcon iconSet="3Symbols2" iconId="0"/>
            </x14:iconSet>
          </x14:cfRule>
          <xm:sqref>G44:H44</xm:sqref>
        </x14:conditionalFormatting>
        <x14:conditionalFormatting xmlns:xm="http://schemas.microsoft.com/office/excel/2006/main">
          <x14:cfRule type="iconSet" priority="37" id="{7B1396CE-AA01-43A1-8B48-6E5C8DA39B14}">
            <x14:iconSet iconSet="3Symbols2" custom="1">
              <x14:cfvo type="percent">
                <xm:f>0</xm:f>
              </x14:cfvo>
              <x14:cfvo type="num">
                <xm:f>5.5</xm:f>
              </x14:cfvo>
              <x14:cfvo type="num" gte="0">
                <xm:f>6.5</xm:f>
              </x14:cfvo>
              <x14:cfIcon iconSet="3Symbols2" iconId="0"/>
              <x14:cfIcon iconSet="3Symbols2" iconId="2"/>
              <x14:cfIcon iconSet="3Symbols2" iconId="0"/>
            </x14:iconSet>
          </x14:cfRule>
          <xm:sqref>G26</xm:sqref>
        </x14:conditionalFormatting>
        <x14:conditionalFormatting xmlns:xm="http://schemas.microsoft.com/office/excel/2006/main">
          <x14:cfRule type="iconSet" priority="44" id="{974F71D6-6233-493E-91D7-84A31246CC92}">
            <x14:iconSet iconSet="3Symbols2" custom="1">
              <x14:cfvo type="percent">
                <xm:f>0</xm:f>
              </x14:cfvo>
              <x14:cfvo type="num" gte="0">
                <xm:f>0.2</xm:f>
              </x14:cfvo>
              <x14:cfvo type="num" gte="0">
                <xm:f>0.2</xm:f>
              </x14:cfvo>
              <x14:cfIcon iconSet="3Symbols2" iconId="2"/>
              <x14:cfIcon iconSet="3Symbols2" iconId="0"/>
              <x14:cfIcon iconSet="3Symbols2" iconId="0"/>
            </x14:iconSet>
          </x14:cfRule>
          <xm:sqref>G38</xm:sqref>
        </x14:conditionalFormatting>
        <x14:conditionalFormatting xmlns:xm="http://schemas.microsoft.com/office/excel/2006/main">
          <x14:cfRule type="iconSet" priority="45" id="{A4B22F82-AFA9-49E7-A04C-E75F44C465E6}">
            <x14:iconSet iconSet="3Symbols2" custom="1">
              <x14:cfvo type="percent">
                <xm:f>0</xm:f>
              </x14:cfvo>
              <x14:cfvo type="num" gte="0">
                <xm:f>0.2</xm:f>
              </x14:cfvo>
              <x14:cfvo type="num" gte="0">
                <xm:f>0.2</xm:f>
              </x14:cfvo>
              <x14:cfIcon iconSet="3Symbols2" iconId="2"/>
              <x14:cfIcon iconSet="3Symbols2" iconId="0"/>
              <x14:cfIcon iconSet="3Symbols2" iconId="0"/>
            </x14:iconSet>
          </x14:cfRule>
          <xm:sqref>G38:H38</xm:sqref>
        </x14:conditionalFormatting>
      </x14:conditionalFormatting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9" tint="0.59999389629810485"/>
  </sheetPr>
  <dimension ref="B6:AU48"/>
  <sheetViews>
    <sheetView showGridLines="0" topLeftCell="M1" zoomScale="50" zoomScaleNormal="50" workbookViewId="0">
      <selection activeCell="S22" sqref="S22"/>
    </sheetView>
  </sheetViews>
  <sheetFormatPr baseColWidth="10" defaultRowHeight="14.5" x14ac:dyDescent="0.35"/>
  <cols>
    <col min="2" max="2" width="6.7265625" customWidth="1"/>
    <col min="3" max="3" width="2.1796875" customWidth="1"/>
    <col min="4" max="4" width="13.453125" customWidth="1"/>
    <col min="6" max="6" width="19.453125" customWidth="1"/>
    <col min="7" max="7" width="21.453125" customWidth="1"/>
    <col min="8" max="8" width="23.1796875" customWidth="1"/>
    <col min="9" max="9" width="26.453125" customWidth="1"/>
    <col min="10" max="10" width="23.1796875" customWidth="1"/>
    <col min="11" max="11" width="21.81640625" customWidth="1"/>
    <col min="12" max="12" width="12.54296875" customWidth="1"/>
    <col min="13" max="13" width="18.54296875" customWidth="1"/>
    <col min="15" max="15" width="21.1796875" customWidth="1"/>
    <col min="16" max="16" width="28.54296875" customWidth="1"/>
    <col min="17" max="17" width="27.7265625" customWidth="1"/>
    <col min="18" max="18" width="17" customWidth="1"/>
    <col min="19" max="19" width="20.81640625" customWidth="1"/>
  </cols>
  <sheetData>
    <row r="6" spans="2:47" ht="15" thickBot="1" x14ac:dyDescent="0.4"/>
    <row r="7" spans="2:47" ht="21.5" thickBot="1" x14ac:dyDescent="0.55000000000000004">
      <c r="D7" s="367" t="s">
        <v>196</v>
      </c>
      <c r="E7" s="368"/>
      <c r="F7" s="368"/>
      <c r="G7" s="368"/>
      <c r="H7" s="368"/>
      <c r="I7" s="368"/>
      <c r="J7" s="369"/>
      <c r="M7" s="334" t="s">
        <v>186</v>
      </c>
      <c r="N7" s="335"/>
      <c r="O7" s="335"/>
      <c r="P7" s="335"/>
      <c r="Q7" s="336"/>
      <c r="R7" s="196"/>
      <c r="S7" s="196"/>
      <c r="T7" s="61"/>
      <c r="U7" s="61"/>
      <c r="V7" s="61"/>
      <c r="W7" s="61"/>
      <c r="X7" s="61"/>
      <c r="Y7" s="61"/>
      <c r="Z7" s="61"/>
      <c r="AA7" s="61"/>
      <c r="AB7" s="61"/>
      <c r="AC7" s="61"/>
      <c r="AD7" s="61"/>
      <c r="AE7" s="61"/>
      <c r="AF7" s="61"/>
      <c r="AG7" s="61"/>
      <c r="AH7" s="61"/>
      <c r="AI7" s="61"/>
      <c r="AJ7" s="61"/>
      <c r="AK7" s="61"/>
      <c r="AL7" s="61"/>
      <c r="AM7" s="61"/>
      <c r="AN7" s="61"/>
      <c r="AO7" s="39"/>
      <c r="AP7" s="39"/>
      <c r="AQ7" s="39"/>
      <c r="AR7" s="39"/>
      <c r="AS7" s="39"/>
      <c r="AT7" s="39"/>
      <c r="AU7" s="39"/>
    </row>
    <row r="8" spans="2:47" ht="22.5" customHeight="1" thickBot="1" x14ac:dyDescent="0.5">
      <c r="D8" s="353" t="s">
        <v>97</v>
      </c>
      <c r="E8" s="354"/>
      <c r="F8" s="355"/>
      <c r="G8" s="103" t="s">
        <v>96</v>
      </c>
      <c r="H8" s="103" t="s">
        <v>95</v>
      </c>
      <c r="I8" s="103" t="s">
        <v>94</v>
      </c>
      <c r="J8" s="104" t="s">
        <v>93</v>
      </c>
      <c r="M8" s="367" t="s">
        <v>119</v>
      </c>
      <c r="N8" s="368"/>
      <c r="O8" s="368"/>
      <c r="P8" s="384" t="str">
        <f>IF(AND(AK17=1,OR(R9=TRUE,T9=TRUE)),"DESINFECTION EFFICACE",IF(AND(AK17=0,OR(R9=TRUE,T9=TRUE)),"DESINFECTION A REVOIR",IF(AND(AK17=1,S10=1),"DESINFECTION EFFICACE",IF(AND(AK17=0,S10=1),"DESINFECTION A METTRE EN ŒUVRE",""))))</f>
        <v>DESINFECTION EFFICACE</v>
      </c>
      <c r="Q8" s="385"/>
      <c r="R8" s="191">
        <f>IF(AND(AK17=1,S10=1),0,IF(AND(AK17=1,S9=1),3,IF(AND(AK17=1,U9=0.5),3.5,0)))</f>
        <v>3</v>
      </c>
      <c r="S8" s="191"/>
      <c r="T8" s="61"/>
      <c r="U8" s="61"/>
      <c r="V8" s="61"/>
      <c r="W8" s="61"/>
      <c r="X8" s="61"/>
      <c r="Y8" s="61"/>
      <c r="Z8" s="61"/>
      <c r="AA8" s="61"/>
      <c r="AB8" s="61"/>
      <c r="AC8" s="61"/>
      <c r="AD8" s="61"/>
      <c r="AE8" s="61" t="b">
        <v>0</v>
      </c>
      <c r="AF8" s="61">
        <f>IF(AE8=TRUE,1,0)</f>
        <v>0</v>
      </c>
      <c r="AG8" s="61" t="b">
        <v>1</v>
      </c>
      <c r="AH8" s="61">
        <f>IF(AG8=TRUE,1,0)</f>
        <v>1</v>
      </c>
      <c r="AI8" s="61"/>
      <c r="AJ8" s="61"/>
      <c r="AK8" s="61"/>
      <c r="AL8" s="61"/>
      <c r="AM8" s="61"/>
      <c r="AN8" s="61"/>
      <c r="AO8" s="39"/>
      <c r="AP8" s="39"/>
      <c r="AQ8" s="39"/>
      <c r="AR8" s="39"/>
      <c r="AS8" s="39"/>
      <c r="AT8" s="39"/>
      <c r="AU8" s="39"/>
    </row>
    <row r="9" spans="2:47" ht="24" customHeight="1" thickBot="1" x14ac:dyDescent="0.5">
      <c r="D9" s="356" t="s">
        <v>92</v>
      </c>
      <c r="E9" s="357"/>
      <c r="F9" s="358"/>
      <c r="G9" s="105" t="s">
        <v>91</v>
      </c>
      <c r="H9" s="105" t="s">
        <v>90</v>
      </c>
      <c r="I9" s="105" t="s">
        <v>88</v>
      </c>
      <c r="J9" s="106"/>
      <c r="M9" s="378" t="s">
        <v>217</v>
      </c>
      <c r="N9" s="379"/>
      <c r="O9" s="379"/>
      <c r="P9" s="123" t="s">
        <v>116</v>
      </c>
      <c r="Q9" s="124" t="s">
        <v>194</v>
      </c>
      <c r="R9" s="61" t="b">
        <v>1</v>
      </c>
      <c r="S9" s="61">
        <f>IF(R9=TRUE,1,0)</f>
        <v>1</v>
      </c>
      <c r="T9" s="61" t="b">
        <v>0</v>
      </c>
      <c r="U9" s="61">
        <f>IF(T9=TRUE,0.5,0)</f>
        <v>0</v>
      </c>
      <c r="V9" s="61"/>
      <c r="W9" s="61"/>
      <c r="X9" s="61"/>
      <c r="Y9" s="61"/>
      <c r="Z9" s="61"/>
      <c r="AA9" s="61"/>
      <c r="AB9" s="61"/>
      <c r="AC9" s="61"/>
      <c r="AD9" s="61"/>
      <c r="AE9" s="61" t="b">
        <v>1</v>
      </c>
      <c r="AF9" s="61">
        <f>IF(AE9=TRUE,1,0)</f>
        <v>1</v>
      </c>
      <c r="AG9" s="61"/>
      <c r="AH9" s="61"/>
      <c r="AI9" s="61"/>
      <c r="AJ9" s="61"/>
      <c r="AK9" s="61"/>
      <c r="AL9" s="61"/>
      <c r="AM9" s="61"/>
      <c r="AN9" s="61"/>
      <c r="AO9" s="39"/>
      <c r="AP9" s="39"/>
      <c r="AQ9" s="39"/>
      <c r="AR9" s="39"/>
      <c r="AS9" s="39"/>
      <c r="AT9" s="39"/>
      <c r="AU9" s="39"/>
    </row>
    <row r="10" spans="2:47" ht="19" thickBot="1" x14ac:dyDescent="0.5">
      <c r="D10" s="367" t="s">
        <v>222</v>
      </c>
      <c r="E10" s="368"/>
      <c r="F10" s="368"/>
      <c r="G10" s="368"/>
      <c r="H10" s="368"/>
      <c r="I10" s="368"/>
      <c r="J10" s="369"/>
      <c r="M10" s="380"/>
      <c r="N10" s="381"/>
      <c r="O10" s="381"/>
      <c r="P10" s="125" t="s">
        <v>37</v>
      </c>
      <c r="Q10" s="126"/>
      <c r="R10" s="61" t="b">
        <v>0</v>
      </c>
      <c r="S10" s="61">
        <f>IF(R10=TRUE,1,0)</f>
        <v>0</v>
      </c>
      <c r="T10" s="61"/>
      <c r="U10" s="61"/>
      <c r="V10" s="61"/>
      <c r="W10" s="61"/>
      <c r="X10" s="61"/>
      <c r="Y10" s="61"/>
      <c r="Z10" s="61"/>
      <c r="AA10" s="61"/>
      <c r="AB10" s="61"/>
      <c r="AC10" s="61"/>
      <c r="AD10" s="61"/>
      <c r="AE10" s="61"/>
      <c r="AF10" s="61"/>
      <c r="AG10" s="61"/>
      <c r="AH10" s="61"/>
      <c r="AI10" s="61"/>
      <c r="AJ10" s="61"/>
      <c r="AK10" s="61"/>
      <c r="AL10" s="61"/>
      <c r="AM10" s="61"/>
      <c r="AN10" s="61"/>
      <c r="AO10" s="39"/>
      <c r="AP10" s="39"/>
      <c r="AQ10" s="39"/>
      <c r="AR10" s="39"/>
      <c r="AS10" s="39"/>
      <c r="AT10" s="39"/>
      <c r="AU10" s="39"/>
    </row>
    <row r="11" spans="2:47" ht="18" customHeight="1" x14ac:dyDescent="0.45">
      <c r="D11" s="145" t="s">
        <v>223</v>
      </c>
      <c r="E11" s="359" t="s">
        <v>191</v>
      </c>
      <c r="F11" s="360"/>
      <c r="G11" s="361"/>
      <c r="H11" s="146" t="s">
        <v>224</v>
      </c>
      <c r="I11" s="362"/>
      <c r="J11" s="363"/>
      <c r="M11" s="380" t="s">
        <v>118</v>
      </c>
      <c r="N11" s="381"/>
      <c r="O11" s="381"/>
      <c r="P11" s="390" t="s">
        <v>238</v>
      </c>
      <c r="Q11" s="391"/>
      <c r="R11" s="61"/>
      <c r="S11" s="61"/>
      <c r="T11" s="192"/>
      <c r="U11" s="61"/>
      <c r="V11" s="61"/>
      <c r="W11" s="61"/>
      <c r="X11" s="61"/>
      <c r="Y11" s="61"/>
      <c r="Z11" s="61"/>
      <c r="AA11" s="61"/>
      <c r="AB11" s="61"/>
      <c r="AC11" s="61"/>
      <c r="AD11" s="61"/>
      <c r="AE11" s="61"/>
      <c r="AF11" s="61"/>
      <c r="AG11" s="61"/>
      <c r="AH11" s="61"/>
      <c r="AI11" s="61"/>
      <c r="AJ11" s="61"/>
      <c r="AK11" s="61"/>
      <c r="AL11" s="61"/>
      <c r="AM11" s="61"/>
      <c r="AN11" s="61"/>
      <c r="AO11" s="39"/>
      <c r="AP11" s="39"/>
      <c r="AQ11" s="39"/>
      <c r="AR11" s="39"/>
      <c r="AS11" s="39"/>
      <c r="AT11" s="39"/>
      <c r="AU11" s="39"/>
    </row>
    <row r="12" spans="2:47" ht="36" customHeight="1" x14ac:dyDescent="0.45">
      <c r="B12" s="66"/>
      <c r="D12" s="375" t="s">
        <v>89</v>
      </c>
      <c r="E12" s="376"/>
      <c r="F12" s="376"/>
      <c r="G12" s="377"/>
      <c r="H12" s="218" t="s">
        <v>264</v>
      </c>
      <c r="I12" s="219" t="s">
        <v>265</v>
      </c>
      <c r="J12" s="107" t="s">
        <v>225</v>
      </c>
      <c r="M12" s="392" t="s">
        <v>247</v>
      </c>
      <c r="N12" s="393"/>
      <c r="O12" s="393"/>
      <c r="P12" s="388"/>
      <c r="Q12" s="389"/>
      <c r="R12" s="61">
        <f>IF(AND(P12&lt;=0.6,P12&gt;=0.3),1,0)</f>
        <v>0</v>
      </c>
      <c r="S12" s="61"/>
      <c r="T12" s="61"/>
      <c r="U12" s="61"/>
      <c r="V12" s="61"/>
      <c r="W12" s="61"/>
      <c r="X12" s="61"/>
      <c r="Y12" s="61"/>
      <c r="Z12" s="61"/>
      <c r="AA12" s="61"/>
      <c r="AB12" s="61"/>
      <c r="AC12" s="61"/>
      <c r="AD12" s="61"/>
      <c r="AE12" s="61" t="s">
        <v>192</v>
      </c>
      <c r="AF12" s="61" t="s">
        <v>77</v>
      </c>
      <c r="AG12" s="61"/>
      <c r="AH12" s="61"/>
      <c r="AI12" s="61"/>
      <c r="AJ12" s="61"/>
      <c r="AK12" s="61"/>
      <c r="AL12" s="61"/>
      <c r="AM12" s="61"/>
      <c r="AN12" s="61"/>
      <c r="AO12" s="39"/>
      <c r="AP12" s="39"/>
      <c r="AQ12" s="39"/>
      <c r="AR12" s="39"/>
      <c r="AS12" s="39"/>
      <c r="AT12" s="39"/>
      <c r="AU12" s="39"/>
    </row>
    <row r="13" spans="2:47" ht="36.65" customHeight="1" x14ac:dyDescent="0.45">
      <c r="C13" s="65"/>
      <c r="D13" s="370" t="s">
        <v>87</v>
      </c>
      <c r="E13" s="108" t="s">
        <v>86</v>
      </c>
      <c r="F13" s="109"/>
      <c r="G13" s="110"/>
      <c r="H13" s="111"/>
      <c r="I13" s="112"/>
      <c r="J13" s="113" t="s">
        <v>85</v>
      </c>
      <c r="M13" s="380" t="s">
        <v>248</v>
      </c>
      <c r="N13" s="381"/>
      <c r="O13" s="381"/>
      <c r="P13" s="388"/>
      <c r="Q13" s="389"/>
      <c r="R13" s="61">
        <f>IF(AND(P13&lt;=1.5,P13&gt;=0.3),1,0)</f>
        <v>0</v>
      </c>
      <c r="S13" s="61"/>
      <c r="T13" s="61"/>
      <c r="U13" s="61"/>
      <c r="V13" s="61"/>
      <c r="W13" s="61"/>
      <c r="X13" s="61"/>
      <c r="Y13" s="61"/>
      <c r="Z13" s="61"/>
      <c r="AA13" s="61"/>
      <c r="AB13" s="61"/>
      <c r="AC13" s="61"/>
      <c r="AD13" s="61"/>
      <c r="AE13" s="61"/>
      <c r="AF13" s="61"/>
      <c r="AG13" s="61"/>
      <c r="AH13" s="61"/>
      <c r="AI13" s="61"/>
      <c r="AJ13" s="61"/>
      <c r="AK13" s="61"/>
      <c r="AL13" s="61"/>
      <c r="AM13" s="61"/>
      <c r="AN13" s="61"/>
      <c r="AO13" s="39"/>
      <c r="AP13" s="39"/>
      <c r="AQ13" s="39"/>
      <c r="AR13" s="39"/>
      <c r="AS13" s="39"/>
      <c r="AT13" s="39"/>
      <c r="AU13" s="39"/>
    </row>
    <row r="14" spans="2:47" ht="37" customHeight="1" x14ac:dyDescent="0.45">
      <c r="C14" s="65"/>
      <c r="D14" s="371"/>
      <c r="E14" s="108" t="s">
        <v>84</v>
      </c>
      <c r="F14" s="109"/>
      <c r="G14" s="110"/>
      <c r="H14" s="111"/>
      <c r="I14" s="112"/>
      <c r="J14" s="113" t="s">
        <v>226</v>
      </c>
      <c r="M14" s="380" t="s">
        <v>187</v>
      </c>
      <c r="N14" s="381"/>
      <c r="O14" s="381"/>
      <c r="P14" s="127" t="s">
        <v>108</v>
      </c>
      <c r="Q14" s="128" t="s">
        <v>115</v>
      </c>
      <c r="R14" s="61" t="b">
        <v>0</v>
      </c>
      <c r="S14" s="61">
        <f>IF(R14=TRUE,0,0)</f>
        <v>0</v>
      </c>
      <c r="T14" s="61" t="b">
        <v>0</v>
      </c>
      <c r="U14" s="61">
        <f>IF(T14=TRUE,0.5,0)</f>
        <v>0</v>
      </c>
      <c r="V14" s="61" t="b">
        <v>0</v>
      </c>
      <c r="W14" s="61">
        <f>IF(V14=TRUE,1,0)</f>
        <v>0</v>
      </c>
      <c r="X14" s="61"/>
      <c r="Y14" s="61"/>
      <c r="Z14" s="61"/>
      <c r="AA14" s="61"/>
      <c r="AB14" s="61"/>
      <c r="AC14" s="61"/>
      <c r="AD14" s="61"/>
      <c r="AE14" s="61"/>
      <c r="AF14" s="61"/>
      <c r="AG14" s="352"/>
      <c r="AH14" s="352"/>
      <c r="AI14" s="61"/>
      <c r="AJ14" s="61"/>
      <c r="AK14" s="61"/>
      <c r="AL14" s="61"/>
      <c r="AM14" s="61"/>
      <c r="AN14" s="61"/>
      <c r="AO14" s="39"/>
      <c r="AP14" s="39"/>
      <c r="AQ14" s="39"/>
      <c r="AR14" s="39"/>
      <c r="AS14" s="39"/>
      <c r="AT14" s="39"/>
      <c r="AU14" s="39"/>
    </row>
    <row r="15" spans="2:47" ht="52" customHeight="1" thickBot="1" x14ac:dyDescent="0.5">
      <c r="C15" s="65"/>
      <c r="D15" s="372" t="s">
        <v>83</v>
      </c>
      <c r="E15" s="114" t="s">
        <v>82</v>
      </c>
      <c r="F15" s="115"/>
      <c r="G15" s="116"/>
      <c r="H15" s="111">
        <v>0</v>
      </c>
      <c r="I15" s="112"/>
      <c r="J15" s="113" t="s">
        <v>81</v>
      </c>
      <c r="M15" s="386"/>
      <c r="N15" s="387"/>
      <c r="O15" s="387"/>
      <c r="P15" s="129" t="s">
        <v>114</v>
      </c>
      <c r="Q15" s="130" t="s">
        <v>195</v>
      </c>
      <c r="R15" s="61"/>
      <c r="S15" s="61"/>
      <c r="T15" s="61"/>
      <c r="U15" s="61"/>
      <c r="V15" s="61"/>
      <c r="W15" s="61"/>
      <c r="X15" s="61"/>
      <c r="Y15" s="61"/>
      <c r="Z15" s="61"/>
      <c r="AA15" s="61"/>
      <c r="AB15" s="61"/>
      <c r="AC15" s="61"/>
      <c r="AD15" s="61"/>
      <c r="AE15" s="61"/>
      <c r="AF15" s="61"/>
      <c r="AG15" s="352"/>
      <c r="AH15" s="352"/>
      <c r="AI15" s="61"/>
      <c r="AJ15" s="61"/>
      <c r="AK15" s="61"/>
      <c r="AL15" s="61"/>
      <c r="AM15" s="61"/>
      <c r="AN15" s="61"/>
      <c r="AO15" s="39"/>
      <c r="AP15" s="39"/>
      <c r="AQ15" s="39"/>
      <c r="AR15" s="39"/>
      <c r="AS15" s="39"/>
      <c r="AT15" s="39"/>
      <c r="AU15" s="39"/>
    </row>
    <row r="16" spans="2:47" ht="21" customHeight="1" thickBot="1" x14ac:dyDescent="0.5">
      <c r="C16" s="65"/>
      <c r="D16" s="373"/>
      <c r="E16" s="114" t="s">
        <v>80</v>
      </c>
      <c r="F16" s="115"/>
      <c r="G16" s="116"/>
      <c r="H16" s="111">
        <v>0</v>
      </c>
      <c r="I16" s="112">
        <v>0</v>
      </c>
      <c r="J16" s="113" t="s">
        <v>78</v>
      </c>
      <c r="K16" s="364" t="str">
        <f>IF(ISBLANK(I15:I18),"",IF(AND(AJ16=1,AND(AJ17=1),AND(AJ18=1)),"SATISFAISANT ! ","NON SATISFAISANT"))</f>
        <v xml:space="preserve">SATISFAISANT ! </v>
      </c>
      <c r="M16" s="367" t="s">
        <v>117</v>
      </c>
      <c r="N16" s="368"/>
      <c r="O16" s="368"/>
      <c r="P16" s="382" t="str">
        <f>IF(AND(AK17=1,OR(R17=TRUE,T17=TRUE)),"DESINFECTION EFFICACE",IF(AND(AK17=0,OR(R17=TRUE,T17=TRUE)),"DESINFECTION A REVOIR",IF(AND(AK17=1,S18=1),"DESINFECTION INUTILE",IF(AND(AK17=0,S18=1),"DESINFECTION A METTRE EN ŒUVRE",""))))</f>
        <v/>
      </c>
      <c r="Q16" s="383"/>
      <c r="R16" s="61">
        <f>IF(AND(AK17=1,S17=1),0,IF(AND(AK17=1,S18=1),3,IF(AND(AK17=1,U17=0.5),3.5,0)))</f>
        <v>0</v>
      </c>
      <c r="S16" s="61"/>
      <c r="T16" s="61"/>
      <c r="U16" s="61"/>
      <c r="V16" s="61"/>
      <c r="W16" s="61"/>
      <c r="X16" s="61"/>
      <c r="Y16" s="61"/>
      <c r="Z16" s="61"/>
      <c r="AA16" s="61"/>
      <c r="AB16" s="61"/>
      <c r="AC16" s="61"/>
      <c r="AD16" s="61"/>
      <c r="AE16" s="61"/>
      <c r="AF16" s="61"/>
      <c r="AG16" s="352"/>
      <c r="AH16" s="352"/>
      <c r="AI16" s="193"/>
      <c r="AJ16" s="194">
        <f>IF(AND(I16&lt;=0,NOT(ISBLANK(I16))),1,0)</f>
        <v>1</v>
      </c>
      <c r="AK16" s="61"/>
      <c r="AL16" s="61"/>
      <c r="AM16" s="61"/>
      <c r="AN16" s="61"/>
      <c r="AO16" s="39"/>
      <c r="AP16" s="39"/>
      <c r="AQ16" s="39"/>
      <c r="AR16" s="39"/>
      <c r="AS16" s="39"/>
      <c r="AT16" s="39"/>
      <c r="AU16" s="39"/>
    </row>
    <row r="17" spans="3:47" ht="18.5" x14ac:dyDescent="0.45">
      <c r="C17" s="65"/>
      <c r="D17" s="373"/>
      <c r="E17" s="108" t="s">
        <v>79</v>
      </c>
      <c r="F17" s="109"/>
      <c r="G17" s="110"/>
      <c r="H17" s="111">
        <v>0</v>
      </c>
      <c r="I17" s="112">
        <v>0</v>
      </c>
      <c r="J17" s="113" t="s">
        <v>78</v>
      </c>
      <c r="K17" s="365"/>
      <c r="M17" s="378" t="s">
        <v>217</v>
      </c>
      <c r="N17" s="379"/>
      <c r="O17" s="379"/>
      <c r="P17" s="123" t="s">
        <v>116</v>
      </c>
      <c r="Q17" s="124" t="s">
        <v>109</v>
      </c>
      <c r="R17" s="61" t="b">
        <v>0</v>
      </c>
      <c r="S17" s="61">
        <f>IF(R17=TRUE,1,0)</f>
        <v>0</v>
      </c>
      <c r="T17" s="61" t="b">
        <v>0</v>
      </c>
      <c r="U17" s="61">
        <f>IF(T17=TRUE,0.5,0)</f>
        <v>0</v>
      </c>
      <c r="V17" s="61"/>
      <c r="W17" s="61"/>
      <c r="X17" s="61"/>
      <c r="Y17" s="61"/>
      <c r="Z17" s="61"/>
      <c r="AA17" s="61"/>
      <c r="AB17" s="61"/>
      <c r="AC17" s="61"/>
      <c r="AD17" s="61"/>
      <c r="AE17" s="61"/>
      <c r="AF17" s="61"/>
      <c r="AG17" s="352"/>
      <c r="AH17" s="352"/>
      <c r="AI17" s="193"/>
      <c r="AJ17" s="194">
        <f>IF(AND(I17&lt;=0,NOT(ISBLANK(I17))),1,0)</f>
        <v>1</v>
      </c>
      <c r="AK17" s="61">
        <f>IF(ISERROR(SEARCH("SATISFAISANT !",K16)),0,1)</f>
        <v>1</v>
      </c>
      <c r="AL17" s="61"/>
      <c r="AM17" s="61"/>
      <c r="AN17" s="61"/>
      <c r="AO17" s="39"/>
      <c r="AP17" s="39"/>
      <c r="AQ17" s="39"/>
      <c r="AR17" s="39"/>
      <c r="AS17" s="39"/>
      <c r="AT17" s="39"/>
      <c r="AU17" s="39"/>
    </row>
    <row r="18" spans="3:47" ht="19" thickBot="1" x14ac:dyDescent="0.5">
      <c r="C18" s="65"/>
      <c r="D18" s="374"/>
      <c r="E18" s="117" t="s">
        <v>266</v>
      </c>
      <c r="F18" s="118"/>
      <c r="G18" s="119"/>
      <c r="H18" s="120">
        <v>3</v>
      </c>
      <c r="I18" s="121">
        <v>0</v>
      </c>
      <c r="J18" s="122" t="s">
        <v>78</v>
      </c>
      <c r="K18" s="366"/>
      <c r="M18" s="380"/>
      <c r="N18" s="381"/>
      <c r="O18" s="381"/>
      <c r="P18" s="125" t="s">
        <v>37</v>
      </c>
      <c r="Q18" s="126"/>
      <c r="R18" s="61" t="b">
        <v>0</v>
      </c>
      <c r="S18" s="61">
        <f>IF(R18=TRUE,1,0)</f>
        <v>0</v>
      </c>
      <c r="T18" s="61"/>
      <c r="U18" s="61"/>
      <c r="V18" s="61"/>
      <c r="W18" s="61"/>
      <c r="X18" s="61"/>
      <c r="Y18" s="61"/>
      <c r="Z18" s="61"/>
      <c r="AA18" s="61"/>
      <c r="AB18" s="61"/>
      <c r="AC18" s="61"/>
      <c r="AD18" s="61"/>
      <c r="AE18" s="61"/>
      <c r="AF18" s="61"/>
      <c r="AG18" s="352"/>
      <c r="AH18" s="352"/>
      <c r="AI18" s="193"/>
      <c r="AJ18" s="194">
        <f>IF(AND(I18&lt;=0,NOT(ISBLANK(I18))),1,0)</f>
        <v>1</v>
      </c>
      <c r="AK18" s="61"/>
      <c r="AL18" s="61"/>
      <c r="AM18" s="61"/>
      <c r="AN18" s="61"/>
      <c r="AO18" s="39"/>
      <c r="AP18" s="39"/>
      <c r="AQ18" s="39"/>
      <c r="AR18" s="39"/>
      <c r="AS18" s="39"/>
      <c r="AT18" s="39"/>
      <c r="AU18" s="39"/>
    </row>
    <row r="19" spans="3:47" ht="15.65" customHeight="1" x14ac:dyDescent="0.45">
      <c r="C19" s="65"/>
      <c r="D19" s="67"/>
      <c r="E19" s="68"/>
      <c r="F19" s="73"/>
      <c r="G19" s="73"/>
      <c r="H19" s="73"/>
      <c r="I19" s="73"/>
      <c r="J19" s="73"/>
      <c r="M19" s="380" t="s">
        <v>250</v>
      </c>
      <c r="N19" s="381"/>
      <c r="O19" s="381"/>
      <c r="P19" s="388"/>
      <c r="Q19" s="389"/>
      <c r="R19" s="61">
        <f>IF(AND(P19&lt;=30,NOT(ISBLANK(P19))),1,0)</f>
        <v>0</v>
      </c>
      <c r="S19" s="61"/>
      <c r="T19" s="61"/>
      <c r="U19" s="61"/>
      <c r="V19" s="61"/>
      <c r="W19" s="61"/>
      <c r="X19" s="61"/>
      <c r="Y19" s="61"/>
      <c r="Z19" s="61"/>
      <c r="AA19" s="61"/>
      <c r="AB19" s="61"/>
      <c r="AC19" s="61"/>
      <c r="AD19" s="61"/>
      <c r="AE19" s="195"/>
      <c r="AF19" s="61"/>
      <c r="AG19" s="352"/>
      <c r="AH19" s="352"/>
      <c r="AI19" s="193"/>
      <c r="AJ19" s="194"/>
      <c r="AK19" s="61"/>
      <c r="AL19" s="61"/>
      <c r="AM19" s="61"/>
      <c r="AN19" s="61"/>
      <c r="AO19" s="39"/>
      <c r="AP19" s="39"/>
      <c r="AQ19" s="39"/>
      <c r="AR19" s="39"/>
      <c r="AS19" s="39"/>
      <c r="AT19" s="39"/>
      <c r="AU19" s="39"/>
    </row>
    <row r="20" spans="3:47" ht="37.5" customHeight="1" x14ac:dyDescent="0.45">
      <c r="C20" s="65"/>
      <c r="M20" s="380" t="s">
        <v>249</v>
      </c>
      <c r="N20" s="381"/>
      <c r="O20" s="381"/>
      <c r="P20" s="388"/>
      <c r="Q20" s="389"/>
      <c r="R20" s="61">
        <f>IF(AND(P20&lt;=30,NOT(ISBLANK(P20))),1,0)</f>
        <v>0</v>
      </c>
      <c r="S20" s="61"/>
      <c r="T20" s="61"/>
      <c r="U20" s="61"/>
      <c r="V20" s="61"/>
      <c r="W20" s="61"/>
      <c r="X20" s="61"/>
      <c r="Y20" s="61"/>
      <c r="Z20" s="61"/>
      <c r="AA20" s="61"/>
      <c r="AB20" s="61"/>
      <c r="AC20" s="61"/>
      <c r="AD20" s="61"/>
      <c r="AE20" s="195"/>
      <c r="AF20" s="61"/>
      <c r="AG20" s="352"/>
      <c r="AH20" s="352"/>
      <c r="AI20" s="193"/>
      <c r="AJ20" s="194"/>
      <c r="AK20" s="61"/>
      <c r="AL20" s="61"/>
      <c r="AM20" s="61"/>
      <c r="AN20" s="61"/>
      <c r="AO20" s="39"/>
      <c r="AP20" s="39"/>
      <c r="AQ20" s="39"/>
      <c r="AR20" s="39"/>
      <c r="AS20" s="39"/>
      <c r="AT20" s="39"/>
      <c r="AU20" s="39"/>
    </row>
    <row r="21" spans="3:47" ht="48" customHeight="1" x14ac:dyDescent="0.45">
      <c r="C21" s="65"/>
      <c r="M21" s="380" t="s">
        <v>187</v>
      </c>
      <c r="N21" s="381"/>
      <c r="O21" s="381"/>
      <c r="P21" s="127" t="s">
        <v>108</v>
      </c>
      <c r="Q21" s="128" t="s">
        <v>115</v>
      </c>
      <c r="R21" s="61" t="b">
        <v>0</v>
      </c>
      <c r="S21" s="61">
        <f>IF(R21=TRUE,0,0)</f>
        <v>0</v>
      </c>
      <c r="T21" s="61" t="b">
        <v>0</v>
      </c>
      <c r="U21" s="61">
        <f>IF(T21=TRUE,0.5,0)</f>
        <v>0</v>
      </c>
      <c r="V21" s="61" t="b">
        <v>0</v>
      </c>
      <c r="W21" s="61">
        <f t="shared" ref="W21" si="0">IF(V21=TRUE,1,0)</f>
        <v>0</v>
      </c>
      <c r="X21" s="61"/>
      <c r="Y21" s="61"/>
      <c r="Z21" s="61"/>
      <c r="AA21" s="61"/>
      <c r="AB21" s="61"/>
      <c r="AC21" s="61"/>
      <c r="AD21" s="61"/>
      <c r="AE21" s="195"/>
      <c r="AF21" s="61"/>
      <c r="AG21" s="352"/>
      <c r="AH21" s="352"/>
      <c r="AI21" s="193"/>
      <c r="AJ21" s="194"/>
      <c r="AK21" s="61"/>
      <c r="AL21" s="61"/>
      <c r="AM21" s="61"/>
      <c r="AN21" s="61"/>
      <c r="AO21" s="39"/>
      <c r="AP21" s="39"/>
      <c r="AQ21" s="39"/>
      <c r="AR21" s="39"/>
      <c r="AS21" s="39"/>
      <c r="AT21" s="39"/>
      <c r="AU21" s="39"/>
    </row>
    <row r="22" spans="3:47" ht="37.5" thickBot="1" x14ac:dyDescent="0.5">
      <c r="C22" s="65"/>
      <c r="M22" s="386"/>
      <c r="N22" s="387"/>
      <c r="O22" s="387"/>
      <c r="P22" s="129" t="s">
        <v>114</v>
      </c>
      <c r="Q22" s="134" t="s">
        <v>220</v>
      </c>
      <c r="R22" s="61"/>
      <c r="S22" s="61"/>
      <c r="T22" s="61"/>
      <c r="U22" s="61"/>
      <c r="V22" s="61"/>
      <c r="W22" s="61"/>
      <c r="X22" s="61"/>
      <c r="Y22" s="61"/>
      <c r="Z22" s="61"/>
      <c r="AA22" s="61"/>
      <c r="AB22" s="61"/>
      <c r="AC22" s="61"/>
      <c r="AD22" s="61"/>
      <c r="AE22" s="195"/>
      <c r="AF22" s="61"/>
      <c r="AG22" s="352"/>
      <c r="AH22" s="352"/>
      <c r="AI22" s="193"/>
      <c r="AJ22" s="194"/>
      <c r="AK22" s="61"/>
      <c r="AL22" s="61"/>
      <c r="AM22" s="61"/>
      <c r="AN22" s="61"/>
      <c r="AO22" s="39"/>
      <c r="AP22" s="39"/>
      <c r="AQ22" s="39"/>
      <c r="AR22" s="39"/>
      <c r="AS22" s="39"/>
      <c r="AT22" s="39"/>
      <c r="AU22" s="39"/>
    </row>
    <row r="23" spans="3:47" ht="19" thickBot="1" x14ac:dyDescent="0.5">
      <c r="M23" s="367" t="s">
        <v>113</v>
      </c>
      <c r="N23" s="368"/>
      <c r="O23" s="368"/>
      <c r="P23" s="382" t="str">
        <f>IF(AND(AK17=1,OR(R24=TRUE,T24=TRUE)),"DESINFECTION EFFICACE",IF(AND(AK17=0,OR(R24=TRUE,T24=TRUE)),"DESINFECTION A REVOIR",IF(AND(AK17=1,S25=1),"DESINFECTION INUTILE",IF(AND(AK17=0,S25=1),"DESINFECTION A METTRE EN ŒUVRE",""))))</f>
        <v/>
      </c>
      <c r="Q23" s="383"/>
      <c r="R23" s="61">
        <f>IF(AND(AK17=1,S25=1),0,IF(AND(AK17=1,S24=1),3,IF(AND(AK17=1,U24=0.5),3.5,0)))</f>
        <v>0</v>
      </c>
      <c r="S23" s="61"/>
      <c r="T23" s="61"/>
      <c r="U23" s="61"/>
      <c r="V23" s="61"/>
      <c r="W23" s="61"/>
      <c r="X23" s="61"/>
      <c r="Y23" s="61"/>
      <c r="Z23" s="61"/>
      <c r="AA23" s="61"/>
      <c r="AB23" s="61"/>
      <c r="AC23" s="61"/>
      <c r="AD23" s="61"/>
      <c r="AE23" s="61" t="s">
        <v>193</v>
      </c>
      <c r="AF23" s="61"/>
      <c r="AG23" s="352"/>
      <c r="AH23" s="352"/>
      <c r="AI23" s="61"/>
      <c r="AJ23" s="61"/>
      <c r="AK23" s="61"/>
      <c r="AL23" s="61"/>
      <c r="AM23" s="61"/>
      <c r="AN23" s="61"/>
      <c r="AO23" s="39"/>
      <c r="AP23" s="39"/>
      <c r="AQ23" s="39"/>
      <c r="AR23" s="39"/>
      <c r="AS23" s="39"/>
      <c r="AT23" s="39"/>
      <c r="AU23" s="39"/>
    </row>
    <row r="24" spans="3:47" ht="34.5" customHeight="1" x14ac:dyDescent="0.45">
      <c r="M24" s="378" t="s">
        <v>217</v>
      </c>
      <c r="N24" s="379"/>
      <c r="O24" s="379"/>
      <c r="P24" s="123" t="s">
        <v>116</v>
      </c>
      <c r="Q24" s="131" t="s">
        <v>109</v>
      </c>
      <c r="R24" s="61" t="b">
        <v>0</v>
      </c>
      <c r="S24" s="61">
        <f>IF(AND(R24=TRUE,NOT(ISBLANK(R24))),1,0)</f>
        <v>0</v>
      </c>
      <c r="T24" s="61" t="b">
        <v>0</v>
      </c>
      <c r="U24" s="61">
        <f>IF(T24=TRUE,0.5,0)</f>
        <v>0</v>
      </c>
      <c r="V24" s="61"/>
      <c r="W24" s="61"/>
      <c r="X24" s="61"/>
      <c r="Y24" s="61"/>
      <c r="Z24" s="61"/>
      <c r="AA24" s="61"/>
      <c r="AB24" s="61"/>
      <c r="AC24" s="61"/>
      <c r="AD24" s="61"/>
      <c r="AE24" s="61"/>
      <c r="AF24" s="61"/>
      <c r="AG24" s="61"/>
      <c r="AH24" s="61"/>
      <c r="AI24" s="61"/>
      <c r="AJ24" s="61"/>
      <c r="AK24" s="61"/>
      <c r="AL24" s="61"/>
      <c r="AM24" s="61"/>
      <c r="AN24" s="61"/>
      <c r="AO24" s="39"/>
      <c r="AP24" s="39"/>
      <c r="AQ24" s="39"/>
      <c r="AR24" s="39"/>
      <c r="AS24" s="39"/>
      <c r="AT24" s="39"/>
      <c r="AU24" s="39"/>
    </row>
    <row r="25" spans="3:47" ht="19.5" customHeight="1" x14ac:dyDescent="0.45">
      <c r="M25" s="380"/>
      <c r="N25" s="381"/>
      <c r="O25" s="381"/>
      <c r="P25" s="125" t="s">
        <v>56</v>
      </c>
      <c r="Q25" s="132"/>
      <c r="R25" s="61" t="b">
        <v>0</v>
      </c>
      <c r="S25" s="61">
        <f>IF(R25=TRUE,1,0)</f>
        <v>0</v>
      </c>
      <c r="T25" s="61"/>
      <c r="U25" s="61"/>
      <c r="V25" s="61"/>
      <c r="W25" s="61"/>
      <c r="X25" s="61"/>
      <c r="Y25" s="61"/>
      <c r="Z25" s="61"/>
      <c r="AA25" s="61"/>
      <c r="AB25" s="61"/>
      <c r="AC25" s="61"/>
      <c r="AD25" s="61"/>
      <c r="AE25" s="61"/>
      <c r="AF25" s="61"/>
      <c r="AG25" s="61"/>
      <c r="AH25" s="61"/>
      <c r="AI25" s="61"/>
      <c r="AJ25" s="61"/>
      <c r="AK25" s="61"/>
      <c r="AL25" s="61"/>
      <c r="AM25" s="61"/>
      <c r="AN25" s="61"/>
      <c r="AO25" s="39"/>
      <c r="AP25" s="39"/>
      <c r="AQ25" s="39"/>
      <c r="AR25" s="39"/>
      <c r="AS25" s="39"/>
      <c r="AT25" s="39"/>
      <c r="AU25" s="39"/>
    </row>
    <row r="26" spans="3:47" ht="40" customHeight="1" x14ac:dyDescent="0.45">
      <c r="M26" s="392" t="s">
        <v>251</v>
      </c>
      <c r="N26" s="381"/>
      <c r="O26" s="381"/>
      <c r="P26" s="388"/>
      <c r="Q26" s="389"/>
      <c r="R26" s="61">
        <f>IF(AND(P26&lt;=750,P26&gt;=650),1,0)</f>
        <v>0</v>
      </c>
      <c r="S26" s="61"/>
      <c r="T26" s="61"/>
      <c r="U26" s="61"/>
      <c r="V26" s="61"/>
      <c r="W26" s="61"/>
      <c r="X26" s="61"/>
      <c r="Y26" s="61"/>
      <c r="Z26" s="61"/>
      <c r="AA26" s="61"/>
      <c r="AB26" s="61"/>
      <c r="AC26" s="61"/>
      <c r="AD26" s="61"/>
      <c r="AE26" s="61"/>
      <c r="AF26" s="61"/>
      <c r="AG26" s="61"/>
      <c r="AH26" s="61"/>
      <c r="AI26" s="61"/>
      <c r="AJ26" s="61"/>
      <c r="AK26" s="61"/>
      <c r="AL26" s="61"/>
      <c r="AM26" s="61"/>
      <c r="AN26" s="61"/>
      <c r="AO26" s="39"/>
      <c r="AP26" s="39"/>
      <c r="AQ26" s="39"/>
      <c r="AR26" s="39"/>
      <c r="AS26" s="39"/>
      <c r="AT26" s="39"/>
      <c r="AU26" s="39"/>
    </row>
    <row r="27" spans="3:47" ht="50.15" customHeight="1" x14ac:dyDescent="0.45">
      <c r="M27" s="380" t="s">
        <v>252</v>
      </c>
      <c r="N27" s="381"/>
      <c r="O27" s="381"/>
      <c r="P27" s="388"/>
      <c r="Q27" s="389"/>
      <c r="R27" s="61">
        <f>IF(AND(P27&lt;=750,P27&gt;=650),1,0)</f>
        <v>0</v>
      </c>
      <c r="S27" s="61"/>
      <c r="T27" s="61"/>
      <c r="U27" s="61"/>
      <c r="V27" s="61"/>
      <c r="W27" s="61"/>
      <c r="X27" s="61"/>
      <c r="Y27" s="61"/>
      <c r="Z27" s="61"/>
      <c r="AA27" s="61"/>
      <c r="AB27" s="61"/>
      <c r="AC27" s="61"/>
      <c r="AD27" s="61"/>
      <c r="AE27" s="61"/>
      <c r="AF27" s="61"/>
      <c r="AG27" s="61"/>
      <c r="AH27" s="61"/>
      <c r="AI27" s="61"/>
      <c r="AJ27" s="61"/>
      <c r="AK27" s="61"/>
      <c r="AL27" s="61"/>
      <c r="AM27" s="61"/>
      <c r="AN27" s="61"/>
      <c r="AO27" s="39"/>
      <c r="AP27" s="39"/>
      <c r="AQ27" s="39"/>
      <c r="AR27" s="39"/>
      <c r="AS27" s="39"/>
      <c r="AT27" s="39"/>
      <c r="AU27" s="39"/>
    </row>
    <row r="28" spans="3:47" ht="32.15" customHeight="1" x14ac:dyDescent="0.45">
      <c r="M28" s="380" t="s">
        <v>188</v>
      </c>
      <c r="N28" s="381"/>
      <c r="O28" s="381"/>
      <c r="P28" s="127" t="s">
        <v>108</v>
      </c>
      <c r="Q28" s="128" t="s">
        <v>115</v>
      </c>
      <c r="R28" s="61" t="b">
        <v>0</v>
      </c>
      <c r="S28" s="61">
        <f>IF(R28=TRUE,0,0)</f>
        <v>0</v>
      </c>
      <c r="T28" s="61" t="b">
        <v>0</v>
      </c>
      <c r="U28" s="61">
        <f>IF(T28=TRUE,0.5,0)</f>
        <v>0</v>
      </c>
      <c r="V28" s="61" t="b">
        <v>0</v>
      </c>
      <c r="W28" s="61">
        <f>IF(V28=TRUE,1,0)</f>
        <v>0</v>
      </c>
      <c r="X28" s="61"/>
      <c r="Y28" s="61"/>
      <c r="Z28" s="61"/>
      <c r="AA28" s="61"/>
      <c r="AB28" s="61"/>
      <c r="AC28" s="61"/>
      <c r="AD28" s="61"/>
      <c r="AE28" s="61"/>
      <c r="AF28" s="61"/>
      <c r="AG28" s="61"/>
      <c r="AH28" s="61"/>
      <c r="AI28" s="61"/>
      <c r="AJ28" s="61"/>
      <c r="AK28" s="61"/>
      <c r="AL28" s="61"/>
      <c r="AM28" s="61"/>
      <c r="AN28" s="61"/>
      <c r="AO28" s="39"/>
      <c r="AP28" s="39"/>
      <c r="AQ28" s="39"/>
      <c r="AR28" s="39"/>
      <c r="AS28" s="39"/>
      <c r="AT28" s="39"/>
      <c r="AU28" s="39"/>
    </row>
    <row r="29" spans="3:47" ht="37.5" thickBot="1" x14ac:dyDescent="0.5">
      <c r="M29" s="386"/>
      <c r="N29" s="387"/>
      <c r="O29" s="387"/>
      <c r="P29" s="133" t="s">
        <v>114</v>
      </c>
      <c r="Q29" s="135" t="s">
        <v>220</v>
      </c>
      <c r="R29" s="39"/>
      <c r="S29" s="39"/>
      <c r="T29" s="39"/>
      <c r="U29" s="39"/>
      <c r="V29" s="39"/>
      <c r="W29" s="39"/>
      <c r="X29" s="39"/>
      <c r="Y29" s="39"/>
      <c r="Z29" s="39"/>
      <c r="AA29" s="39"/>
      <c r="AB29" s="39"/>
      <c r="AC29" s="39"/>
      <c r="AD29" s="39"/>
      <c r="AE29" s="39"/>
      <c r="AF29" s="39"/>
      <c r="AG29" s="39"/>
      <c r="AH29" s="39"/>
      <c r="AI29" s="39"/>
      <c r="AJ29" s="39"/>
      <c r="AK29" s="39"/>
      <c r="AL29" s="39"/>
      <c r="AM29" s="39"/>
      <c r="AN29" s="39"/>
      <c r="AO29" s="39"/>
      <c r="AP29" s="39"/>
      <c r="AQ29" s="39"/>
      <c r="AR29" s="39"/>
      <c r="AS29" s="39"/>
      <c r="AT29" s="39"/>
      <c r="AU29" s="39"/>
    </row>
    <row r="30" spans="3:47" ht="15" thickBot="1" x14ac:dyDescent="0.4">
      <c r="R30" s="39"/>
      <c r="S30" s="39"/>
      <c r="T30" s="39"/>
      <c r="U30" s="39"/>
      <c r="V30" s="39"/>
      <c r="W30" s="39"/>
      <c r="X30" s="39"/>
      <c r="Y30" s="39"/>
      <c r="Z30" s="39"/>
      <c r="AA30" s="39"/>
      <c r="AB30" s="39"/>
      <c r="AC30" s="39"/>
      <c r="AD30" s="39"/>
      <c r="AE30" s="39"/>
      <c r="AF30" s="39"/>
      <c r="AG30" s="39"/>
      <c r="AH30" s="39"/>
      <c r="AI30" s="39"/>
      <c r="AJ30" s="39"/>
      <c r="AK30" s="39"/>
      <c r="AL30" s="39"/>
      <c r="AM30" s="39"/>
      <c r="AN30" s="39"/>
      <c r="AO30" s="39"/>
      <c r="AP30" s="39"/>
      <c r="AQ30" s="39"/>
      <c r="AR30" s="39"/>
      <c r="AS30" s="39"/>
      <c r="AT30" s="39"/>
      <c r="AU30" s="39"/>
    </row>
    <row r="31" spans="3:47" ht="21.5" thickBot="1" x14ac:dyDescent="0.55000000000000004">
      <c r="D31" s="69"/>
      <c r="E31" s="69"/>
      <c r="F31" s="69"/>
      <c r="G31" s="69"/>
      <c r="H31" s="69"/>
      <c r="I31" s="69"/>
      <c r="J31" s="69"/>
      <c r="K31" s="69"/>
      <c r="L31" s="75" t="s">
        <v>36</v>
      </c>
      <c r="M31" s="74">
        <f>SUM(AJ16:AJ18,Z8,S9,U9,R12:R13,S14:S17,U14:U17,R19:R20,S21:S24,W14,U21:U24,W21,S28,U28,W28,R26:R27,AF8:AF9,AH8,R8,R16,R23)</f>
        <v>9</v>
      </c>
      <c r="N31" s="74" t="s">
        <v>254</v>
      </c>
      <c r="O31" s="147"/>
      <c r="P31" s="147"/>
      <c r="Q31" s="69"/>
      <c r="R31" s="147"/>
      <c r="S31" s="147"/>
      <c r="T31" s="69"/>
      <c r="U31" s="69"/>
      <c r="V31" s="69"/>
      <c r="W31" s="32"/>
      <c r="X31" s="32"/>
      <c r="Y31" s="32"/>
      <c r="Z31" s="32"/>
      <c r="AA31" s="32"/>
      <c r="AB31" s="32"/>
      <c r="AC31" s="32"/>
      <c r="AD31" s="32"/>
      <c r="AK31" s="32"/>
    </row>
    <row r="32" spans="3:47" ht="13" customHeight="1" x14ac:dyDescent="0.35">
      <c r="R32" s="32"/>
      <c r="S32" s="32"/>
      <c r="T32" s="32"/>
      <c r="U32" s="32"/>
      <c r="V32" s="32"/>
      <c r="W32" s="32"/>
      <c r="X32" s="32"/>
      <c r="Y32" s="32"/>
      <c r="Z32" s="32"/>
      <c r="AA32" s="32"/>
      <c r="AB32" s="32"/>
      <c r="AC32" s="32"/>
      <c r="AD32" s="32"/>
      <c r="AK32" s="32"/>
    </row>
    <row r="33" spans="9:37" ht="33" customHeight="1" x14ac:dyDescent="0.35">
      <c r="R33" s="32"/>
      <c r="S33" s="32"/>
      <c r="T33" s="32"/>
      <c r="U33" s="32"/>
      <c r="V33" s="32"/>
      <c r="W33" s="32"/>
      <c r="X33" s="32"/>
      <c r="Y33" s="32"/>
      <c r="Z33" s="32"/>
      <c r="AA33" s="32"/>
      <c r="AB33" s="32"/>
      <c r="AC33" s="32"/>
      <c r="AD33" s="32"/>
      <c r="AK33" s="32"/>
    </row>
    <row r="34" spans="9:37" x14ac:dyDescent="0.35">
      <c r="R34" s="32"/>
      <c r="S34" s="32"/>
      <c r="T34" s="32"/>
      <c r="U34" s="32"/>
      <c r="V34" s="32"/>
      <c r="W34" s="32"/>
      <c r="X34" s="32"/>
      <c r="Y34" s="32"/>
      <c r="Z34" s="32"/>
      <c r="AA34" s="32"/>
      <c r="AB34" s="32"/>
      <c r="AC34" s="32"/>
      <c r="AD34" s="32"/>
      <c r="AK34" s="32"/>
    </row>
    <row r="35" spans="9:37" ht="17.5" customHeight="1" x14ac:dyDescent="0.35">
      <c r="R35" s="32"/>
      <c r="S35" s="32"/>
      <c r="T35" s="32"/>
      <c r="U35" s="32"/>
      <c r="V35" s="32"/>
      <c r="W35" s="32"/>
      <c r="X35" s="32"/>
      <c r="Y35" s="32"/>
      <c r="Z35" s="32"/>
      <c r="AA35" s="32"/>
      <c r="AB35" s="32"/>
      <c r="AC35" s="32"/>
      <c r="AD35" s="32"/>
      <c r="AK35" s="32"/>
    </row>
    <row r="36" spans="9:37" x14ac:dyDescent="0.35">
      <c r="R36" s="32"/>
      <c r="S36" s="32"/>
      <c r="T36" s="32"/>
      <c r="U36" s="32"/>
      <c r="V36" s="32"/>
      <c r="W36" s="32"/>
      <c r="X36" s="32"/>
      <c r="Y36" s="32"/>
      <c r="Z36" s="32"/>
      <c r="AA36" s="32"/>
      <c r="AB36" s="32"/>
      <c r="AC36" s="32"/>
      <c r="AD36" s="32"/>
      <c r="AK36" s="32"/>
    </row>
    <row r="37" spans="9:37" x14ac:dyDescent="0.35">
      <c r="R37" s="32"/>
      <c r="S37" s="32"/>
      <c r="T37" s="32"/>
      <c r="U37" s="32"/>
      <c r="V37" s="32"/>
      <c r="W37" s="32"/>
      <c r="X37" s="32"/>
      <c r="Y37" s="32"/>
      <c r="Z37" s="32"/>
      <c r="AA37" s="32"/>
      <c r="AB37" s="32"/>
      <c r="AC37" s="32"/>
      <c r="AD37" s="32"/>
      <c r="AK37" s="32"/>
    </row>
    <row r="38" spans="9:37" x14ac:dyDescent="0.35">
      <c r="R38" s="32"/>
      <c r="S38" s="32"/>
      <c r="T38" s="32"/>
      <c r="U38" s="32"/>
      <c r="V38" s="32"/>
      <c r="W38" s="32"/>
      <c r="X38" s="32"/>
      <c r="Y38" s="32"/>
      <c r="Z38" s="32"/>
      <c r="AA38" s="32"/>
      <c r="AB38" s="32"/>
      <c r="AC38" s="32"/>
      <c r="AD38" s="32"/>
      <c r="AK38" s="32"/>
    </row>
    <row r="39" spans="9:37" x14ac:dyDescent="0.35">
      <c r="R39" s="32"/>
      <c r="S39" s="32"/>
      <c r="T39" s="32"/>
      <c r="U39" s="32"/>
      <c r="V39" s="32"/>
      <c r="W39" s="32"/>
      <c r="X39" s="32"/>
      <c r="Y39" s="32"/>
      <c r="Z39" s="32"/>
      <c r="AA39" s="32"/>
      <c r="AB39" s="32"/>
      <c r="AC39" s="32"/>
      <c r="AD39" s="32"/>
      <c r="AK39" s="32"/>
    </row>
    <row r="40" spans="9:37" x14ac:dyDescent="0.35">
      <c r="R40" s="32"/>
      <c r="S40" s="32"/>
      <c r="T40" s="32"/>
      <c r="U40" s="32"/>
      <c r="V40" s="32"/>
      <c r="W40" s="32"/>
      <c r="X40" s="32"/>
      <c r="Y40" s="32"/>
      <c r="Z40" s="32"/>
      <c r="AA40" s="32"/>
      <c r="AB40" s="32"/>
      <c r="AC40" s="32"/>
      <c r="AD40" s="32"/>
      <c r="AK40" s="32"/>
    </row>
    <row r="41" spans="9:37" ht="23.5" customHeight="1" x14ac:dyDescent="0.35">
      <c r="I41" s="101"/>
      <c r="J41" s="101"/>
      <c r="R41" s="32"/>
      <c r="S41" s="32"/>
      <c r="T41" s="32"/>
      <c r="U41" s="32"/>
      <c r="V41" s="32"/>
      <c r="W41" s="32"/>
      <c r="X41" s="32"/>
      <c r="Y41" s="32"/>
      <c r="Z41" s="32"/>
      <c r="AA41" s="32"/>
      <c r="AB41" s="32"/>
      <c r="AC41" s="32"/>
      <c r="AD41" s="32"/>
      <c r="AK41" s="32"/>
    </row>
    <row r="42" spans="9:37" x14ac:dyDescent="0.35">
      <c r="R42" s="32"/>
      <c r="S42" s="32"/>
      <c r="T42" s="32"/>
      <c r="U42" s="32"/>
      <c r="V42" s="32"/>
      <c r="W42" s="32"/>
      <c r="X42" s="32"/>
      <c r="Y42" s="32"/>
      <c r="Z42" s="32"/>
      <c r="AA42" s="32"/>
      <c r="AB42" s="32"/>
      <c r="AC42" s="32"/>
      <c r="AD42" s="32"/>
    </row>
    <row r="43" spans="9:37" ht="15.5" x14ac:dyDescent="0.35">
      <c r="I43" s="102"/>
      <c r="J43" s="102"/>
      <c r="K43" s="32"/>
      <c r="L43" s="32"/>
      <c r="R43" s="32"/>
      <c r="S43" s="32"/>
      <c r="T43" s="32"/>
      <c r="U43" s="32"/>
      <c r="V43" s="32"/>
      <c r="W43" s="32"/>
      <c r="X43" s="32"/>
      <c r="Y43" s="32"/>
      <c r="Z43" s="32"/>
      <c r="AA43" s="32"/>
      <c r="AB43" s="32"/>
      <c r="AC43" s="32"/>
      <c r="AD43" s="32"/>
    </row>
    <row r="44" spans="9:37" x14ac:dyDescent="0.35">
      <c r="I44" s="39"/>
      <c r="J44" s="39"/>
      <c r="K44" s="39"/>
      <c r="L44" s="39"/>
      <c r="Q44" s="32"/>
      <c r="R44" s="39"/>
      <c r="S44" s="39"/>
      <c r="T44" s="39"/>
    </row>
    <row r="45" spans="9:37" x14ac:dyDescent="0.35">
      <c r="M45" s="32"/>
      <c r="N45" s="32"/>
      <c r="O45" s="32"/>
      <c r="P45" s="32"/>
      <c r="Q45" s="32"/>
      <c r="R45" s="39"/>
      <c r="S45" s="39"/>
      <c r="T45" s="39"/>
    </row>
    <row r="46" spans="9:37" x14ac:dyDescent="0.35">
      <c r="K46" s="39"/>
      <c r="L46" s="39"/>
      <c r="M46" s="39"/>
      <c r="N46" s="39"/>
      <c r="O46" s="39"/>
      <c r="P46" s="39"/>
      <c r="Q46" s="39"/>
      <c r="R46" s="39"/>
      <c r="S46" s="39"/>
      <c r="T46" s="39"/>
    </row>
    <row r="47" spans="9:37" x14ac:dyDescent="0.35">
      <c r="Q47" s="39"/>
    </row>
    <row r="48" spans="9:37" x14ac:dyDescent="0.35">
      <c r="M48" s="39"/>
      <c r="N48" s="39"/>
      <c r="O48" s="39"/>
      <c r="P48" s="39"/>
      <c r="Q48" s="39"/>
    </row>
  </sheetData>
  <mergeCells count="38">
    <mergeCell ref="D7:J7"/>
    <mergeCell ref="M16:O16"/>
    <mergeCell ref="M20:O20"/>
    <mergeCell ref="M26:O26"/>
    <mergeCell ref="M13:O13"/>
    <mergeCell ref="M12:O12"/>
    <mergeCell ref="M11:O11"/>
    <mergeCell ref="M23:O23"/>
    <mergeCell ref="M21:O22"/>
    <mergeCell ref="M7:Q7"/>
    <mergeCell ref="M8:O8"/>
    <mergeCell ref="P26:Q26"/>
    <mergeCell ref="P19:Q19"/>
    <mergeCell ref="M27:O27"/>
    <mergeCell ref="M28:O29"/>
    <mergeCell ref="P27:Q27"/>
    <mergeCell ref="P11:Q11"/>
    <mergeCell ref="M14:O15"/>
    <mergeCell ref="M19:O19"/>
    <mergeCell ref="P20:Q20"/>
    <mergeCell ref="P13:Q13"/>
    <mergeCell ref="P12:Q12"/>
    <mergeCell ref="P23:Q23"/>
    <mergeCell ref="M24:O25"/>
    <mergeCell ref="AG14:AH23"/>
    <mergeCell ref="D8:F8"/>
    <mergeCell ref="D9:F9"/>
    <mergeCell ref="E11:G11"/>
    <mergeCell ref="I11:J11"/>
    <mergeCell ref="K16:K18"/>
    <mergeCell ref="D10:J10"/>
    <mergeCell ref="D13:D14"/>
    <mergeCell ref="D15:D18"/>
    <mergeCell ref="D12:G12"/>
    <mergeCell ref="M9:O10"/>
    <mergeCell ref="M17:O18"/>
    <mergeCell ref="P16:Q16"/>
    <mergeCell ref="P8:Q8"/>
  </mergeCells>
  <conditionalFormatting sqref="R8">
    <cfRule type="containsText" dxfId="11" priority="11" operator="containsText" text="DESINFECTION A METTRE EN PLACE !">
      <formula>NOT(ISERROR(SEARCH("DESINFECTION A METTRE EN PLACE !",R8)))</formula>
    </cfRule>
  </conditionalFormatting>
  <conditionalFormatting sqref="R8">
    <cfRule type="containsText" dxfId="10" priority="7" operator="containsText" text="DESINFECTION EFFICACE">
      <formula>NOT(ISERROR(SEARCH("DESINFECTION EFFICACE",R8)))</formula>
    </cfRule>
    <cfRule type="containsText" dxfId="9" priority="8" operator="containsText" text="DESINFECTION A REVOIR">
      <formula>NOT(ISERROR(SEARCH("DESINFECTION A REVOIR",R8)))</formula>
    </cfRule>
    <cfRule type="containsText" dxfId="8" priority="9" operator="containsText" text="DESINFECTION INUTILE">
      <formula>NOT(ISERROR(SEARCH("DESINFECTION INUTILE",R8)))</formula>
    </cfRule>
  </conditionalFormatting>
  <conditionalFormatting sqref="K16:K18">
    <cfRule type="containsText" dxfId="7" priority="5" operator="containsText" text="SATISFAISANT !">
      <formula>NOT(ISERROR(SEARCH("SATISFAISANT !",K16)))</formula>
    </cfRule>
    <cfRule type="containsText" dxfId="6" priority="6" operator="containsText" text="NON SATISFAISANT">
      <formula>NOT(ISERROR(SEARCH("NON SATISFAISANT",K16)))</formula>
    </cfRule>
  </conditionalFormatting>
  <conditionalFormatting sqref="P8:Q23">
    <cfRule type="containsText" dxfId="5" priority="1" operator="containsText" text="DESINFECTION A REVOIR">
      <formula>NOT(ISERROR(SEARCH("DESINFECTION A REVOIR",P8)))</formula>
    </cfRule>
    <cfRule type="containsText" dxfId="4" priority="3" operator="containsText" text="DESINFECTION A METTRE EN ŒUVRE">
      <formula>NOT(ISERROR(SEARCH("DESINFECTION A METTRE EN ŒUVRE",P8)))</formula>
    </cfRule>
  </conditionalFormatting>
  <conditionalFormatting sqref="P8:R23">
    <cfRule type="containsText" dxfId="3" priority="2" operator="containsText" text="DESINFECTION EFFICACE">
      <formula>NOT(ISERROR(SEARCH("DESINFECTION EFFICACE",P8)))</formula>
    </cfRule>
  </conditionalFormatting>
  <dataValidations count="1">
    <dataValidation type="list" allowBlank="1" showInputMessage="1" showErrorMessage="1" sqref="P11:Q11">
      <formula1>"Choisissez un paramètre, Chlore en solution , pastille de chlore, Dioxyde de chlore, Electrolyse saline"</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6387" r:id="rId4" name="Check Box 3">
              <controlPr defaultSize="0" autoFill="0" autoLine="0" autoPict="0">
                <anchor moveWithCells="1">
                  <from>
                    <xdr:col>15</xdr:col>
                    <xdr:colOff>95250</xdr:colOff>
                    <xdr:row>8</xdr:row>
                    <xdr:rowOff>69850</xdr:rowOff>
                  </from>
                  <to>
                    <xdr:col>15</xdr:col>
                    <xdr:colOff>927100</xdr:colOff>
                    <xdr:row>8</xdr:row>
                    <xdr:rowOff>298450</xdr:rowOff>
                  </to>
                </anchor>
              </controlPr>
            </control>
          </mc:Choice>
        </mc:AlternateContent>
        <mc:AlternateContent xmlns:mc="http://schemas.openxmlformats.org/markup-compatibility/2006">
          <mc:Choice Requires="x14">
            <control shapeId="16388" r:id="rId5" name="Check Box 4">
              <controlPr defaultSize="0" autoFill="0" autoLine="0" autoPict="0">
                <anchor moveWithCells="1">
                  <from>
                    <xdr:col>16</xdr:col>
                    <xdr:colOff>19050</xdr:colOff>
                    <xdr:row>8</xdr:row>
                    <xdr:rowOff>31750</xdr:rowOff>
                  </from>
                  <to>
                    <xdr:col>16</xdr:col>
                    <xdr:colOff>850900</xdr:colOff>
                    <xdr:row>8</xdr:row>
                    <xdr:rowOff>241300</xdr:rowOff>
                  </to>
                </anchor>
              </controlPr>
            </control>
          </mc:Choice>
        </mc:AlternateContent>
        <mc:AlternateContent xmlns:mc="http://schemas.openxmlformats.org/markup-compatibility/2006">
          <mc:Choice Requires="x14">
            <control shapeId="16389" r:id="rId6" name="Check Box 5">
              <controlPr defaultSize="0" autoFill="0" autoLine="0" autoPict="0">
                <anchor moveWithCells="1">
                  <from>
                    <xdr:col>15</xdr:col>
                    <xdr:colOff>107950</xdr:colOff>
                    <xdr:row>8</xdr:row>
                    <xdr:rowOff>260350</xdr:rowOff>
                  </from>
                  <to>
                    <xdr:col>15</xdr:col>
                    <xdr:colOff>946150</xdr:colOff>
                    <xdr:row>9</xdr:row>
                    <xdr:rowOff>184150</xdr:rowOff>
                  </to>
                </anchor>
              </controlPr>
            </control>
          </mc:Choice>
        </mc:AlternateContent>
        <mc:AlternateContent xmlns:mc="http://schemas.openxmlformats.org/markup-compatibility/2006">
          <mc:Choice Requires="x14">
            <control shapeId="16391" r:id="rId7" name="Check Box 7">
              <controlPr defaultSize="0" autoFill="0" autoLine="0" autoPict="0">
                <anchor moveWithCells="1">
                  <from>
                    <xdr:col>15</xdr:col>
                    <xdr:colOff>69850</xdr:colOff>
                    <xdr:row>13</xdr:row>
                    <xdr:rowOff>88900</xdr:rowOff>
                  </from>
                  <to>
                    <xdr:col>15</xdr:col>
                    <xdr:colOff>889000</xdr:colOff>
                    <xdr:row>13</xdr:row>
                    <xdr:rowOff>412750</xdr:rowOff>
                  </to>
                </anchor>
              </controlPr>
            </control>
          </mc:Choice>
        </mc:AlternateContent>
        <mc:AlternateContent xmlns:mc="http://schemas.openxmlformats.org/markup-compatibility/2006">
          <mc:Choice Requires="x14">
            <control shapeId="16392" r:id="rId8" name="Check Box 8">
              <controlPr defaultSize="0" autoFill="0" autoLine="0" autoPict="0">
                <anchor moveWithCells="1">
                  <from>
                    <xdr:col>15</xdr:col>
                    <xdr:colOff>1993900</xdr:colOff>
                    <xdr:row>13</xdr:row>
                    <xdr:rowOff>12700</xdr:rowOff>
                  </from>
                  <to>
                    <xdr:col>16</xdr:col>
                    <xdr:colOff>812800</xdr:colOff>
                    <xdr:row>13</xdr:row>
                    <xdr:rowOff>304800</xdr:rowOff>
                  </to>
                </anchor>
              </controlPr>
            </control>
          </mc:Choice>
        </mc:AlternateContent>
        <mc:AlternateContent xmlns:mc="http://schemas.openxmlformats.org/markup-compatibility/2006">
          <mc:Choice Requires="x14">
            <control shapeId="16393" r:id="rId9" name="Check Box 9">
              <controlPr defaultSize="0" autoFill="0" autoLine="0" autoPict="0">
                <anchor moveWithCells="1">
                  <from>
                    <xdr:col>15</xdr:col>
                    <xdr:colOff>50800</xdr:colOff>
                    <xdr:row>14</xdr:row>
                    <xdr:rowOff>146050</xdr:rowOff>
                  </from>
                  <to>
                    <xdr:col>15</xdr:col>
                    <xdr:colOff>876300</xdr:colOff>
                    <xdr:row>14</xdr:row>
                    <xdr:rowOff>450850</xdr:rowOff>
                  </to>
                </anchor>
              </controlPr>
            </control>
          </mc:Choice>
        </mc:AlternateContent>
        <mc:AlternateContent xmlns:mc="http://schemas.openxmlformats.org/markup-compatibility/2006">
          <mc:Choice Requires="x14">
            <control shapeId="16394" r:id="rId10" name="Check Box 10">
              <controlPr defaultSize="0" autoFill="0" autoLine="0" autoPict="0">
                <anchor moveWithCells="1">
                  <from>
                    <xdr:col>16</xdr:col>
                    <xdr:colOff>12700</xdr:colOff>
                    <xdr:row>14</xdr:row>
                    <xdr:rowOff>127000</xdr:rowOff>
                  </from>
                  <to>
                    <xdr:col>16</xdr:col>
                    <xdr:colOff>838200</xdr:colOff>
                    <xdr:row>14</xdr:row>
                    <xdr:rowOff>488950</xdr:rowOff>
                  </to>
                </anchor>
              </controlPr>
            </control>
          </mc:Choice>
        </mc:AlternateContent>
        <mc:AlternateContent xmlns:mc="http://schemas.openxmlformats.org/markup-compatibility/2006">
          <mc:Choice Requires="x14">
            <control shapeId="16395" r:id="rId11" name="Check Box 11">
              <controlPr defaultSize="0" autoFill="0" autoLine="0" autoPict="0">
                <anchor moveWithCells="1">
                  <from>
                    <xdr:col>15</xdr:col>
                    <xdr:colOff>69850</xdr:colOff>
                    <xdr:row>16</xdr:row>
                    <xdr:rowOff>19050</xdr:rowOff>
                  </from>
                  <to>
                    <xdr:col>15</xdr:col>
                    <xdr:colOff>1003300</xdr:colOff>
                    <xdr:row>17</xdr:row>
                    <xdr:rowOff>50800</xdr:rowOff>
                  </to>
                </anchor>
              </controlPr>
            </control>
          </mc:Choice>
        </mc:AlternateContent>
        <mc:AlternateContent xmlns:mc="http://schemas.openxmlformats.org/markup-compatibility/2006">
          <mc:Choice Requires="x14">
            <control shapeId="16396" r:id="rId12" name="Check Box 12">
              <controlPr defaultSize="0" autoFill="0" autoLine="0" autoPict="0">
                <anchor moveWithCells="1">
                  <from>
                    <xdr:col>16</xdr:col>
                    <xdr:colOff>69850</xdr:colOff>
                    <xdr:row>16</xdr:row>
                    <xdr:rowOff>19050</xdr:rowOff>
                  </from>
                  <to>
                    <xdr:col>16</xdr:col>
                    <xdr:colOff>1003300</xdr:colOff>
                    <xdr:row>17</xdr:row>
                    <xdr:rowOff>50800</xdr:rowOff>
                  </to>
                </anchor>
              </controlPr>
            </control>
          </mc:Choice>
        </mc:AlternateContent>
        <mc:AlternateContent xmlns:mc="http://schemas.openxmlformats.org/markup-compatibility/2006">
          <mc:Choice Requires="x14">
            <control shapeId="16397" r:id="rId13" name="Check Box 13">
              <controlPr defaultSize="0" autoFill="0" autoLine="0" autoPict="0">
                <anchor moveWithCells="1">
                  <from>
                    <xdr:col>15</xdr:col>
                    <xdr:colOff>69850</xdr:colOff>
                    <xdr:row>17</xdr:row>
                    <xdr:rowOff>19050</xdr:rowOff>
                  </from>
                  <to>
                    <xdr:col>15</xdr:col>
                    <xdr:colOff>1003300</xdr:colOff>
                    <xdr:row>18</xdr:row>
                    <xdr:rowOff>50800</xdr:rowOff>
                  </to>
                </anchor>
              </controlPr>
            </control>
          </mc:Choice>
        </mc:AlternateContent>
        <mc:AlternateContent xmlns:mc="http://schemas.openxmlformats.org/markup-compatibility/2006">
          <mc:Choice Requires="x14">
            <control shapeId="16399" r:id="rId14" name="Check Box 15">
              <controlPr defaultSize="0" autoFill="0" autoLine="0" autoPict="0">
                <anchor moveWithCells="1">
                  <from>
                    <xdr:col>15</xdr:col>
                    <xdr:colOff>50800</xdr:colOff>
                    <xdr:row>20</xdr:row>
                    <xdr:rowOff>133350</xdr:rowOff>
                  </from>
                  <to>
                    <xdr:col>15</xdr:col>
                    <xdr:colOff>1003300</xdr:colOff>
                    <xdr:row>20</xdr:row>
                    <xdr:rowOff>342900</xdr:rowOff>
                  </to>
                </anchor>
              </controlPr>
            </control>
          </mc:Choice>
        </mc:AlternateContent>
        <mc:AlternateContent xmlns:mc="http://schemas.openxmlformats.org/markup-compatibility/2006">
          <mc:Choice Requires="x14">
            <control shapeId="16400" r:id="rId15" name="Check Box 16">
              <controlPr defaultSize="0" autoFill="0" autoLine="0" autoPict="0">
                <anchor moveWithCells="1">
                  <from>
                    <xdr:col>16</xdr:col>
                    <xdr:colOff>38100</xdr:colOff>
                    <xdr:row>20</xdr:row>
                    <xdr:rowOff>133350</xdr:rowOff>
                  </from>
                  <to>
                    <xdr:col>16</xdr:col>
                    <xdr:colOff>1003300</xdr:colOff>
                    <xdr:row>20</xdr:row>
                    <xdr:rowOff>342900</xdr:rowOff>
                  </to>
                </anchor>
              </controlPr>
            </control>
          </mc:Choice>
        </mc:AlternateContent>
        <mc:AlternateContent xmlns:mc="http://schemas.openxmlformats.org/markup-compatibility/2006">
          <mc:Choice Requires="x14">
            <control shapeId="16401" r:id="rId16" name="Check Box 17">
              <controlPr defaultSize="0" autoFill="0" autoLine="0" autoPict="0">
                <anchor moveWithCells="1">
                  <from>
                    <xdr:col>15</xdr:col>
                    <xdr:colOff>69850</xdr:colOff>
                    <xdr:row>21</xdr:row>
                    <xdr:rowOff>146050</xdr:rowOff>
                  </from>
                  <to>
                    <xdr:col>15</xdr:col>
                    <xdr:colOff>1003300</xdr:colOff>
                    <xdr:row>21</xdr:row>
                    <xdr:rowOff>381000</xdr:rowOff>
                  </to>
                </anchor>
              </controlPr>
            </control>
          </mc:Choice>
        </mc:AlternateContent>
        <mc:AlternateContent xmlns:mc="http://schemas.openxmlformats.org/markup-compatibility/2006">
          <mc:Choice Requires="x14">
            <control shapeId="16402" r:id="rId17" name="Check Box 18">
              <controlPr defaultSize="0" autoFill="0" autoLine="0" autoPict="0">
                <anchor moveWithCells="1">
                  <from>
                    <xdr:col>16</xdr:col>
                    <xdr:colOff>88900</xdr:colOff>
                    <xdr:row>21</xdr:row>
                    <xdr:rowOff>152400</xdr:rowOff>
                  </from>
                  <to>
                    <xdr:col>16</xdr:col>
                    <xdr:colOff>1028700</xdr:colOff>
                    <xdr:row>21</xdr:row>
                    <xdr:rowOff>374650</xdr:rowOff>
                  </to>
                </anchor>
              </controlPr>
            </control>
          </mc:Choice>
        </mc:AlternateContent>
        <mc:AlternateContent xmlns:mc="http://schemas.openxmlformats.org/markup-compatibility/2006">
          <mc:Choice Requires="x14">
            <control shapeId="16404" r:id="rId18" name="Check Box 20">
              <controlPr defaultSize="0" autoFill="0" autoLine="0" autoPict="0">
                <anchor moveWithCells="1">
                  <from>
                    <xdr:col>15</xdr:col>
                    <xdr:colOff>107950</xdr:colOff>
                    <xdr:row>23</xdr:row>
                    <xdr:rowOff>190500</xdr:rowOff>
                  </from>
                  <to>
                    <xdr:col>15</xdr:col>
                    <xdr:colOff>1060450</xdr:colOff>
                    <xdr:row>24</xdr:row>
                    <xdr:rowOff>12700</xdr:rowOff>
                  </to>
                </anchor>
              </controlPr>
            </control>
          </mc:Choice>
        </mc:AlternateContent>
        <mc:AlternateContent xmlns:mc="http://schemas.openxmlformats.org/markup-compatibility/2006">
          <mc:Choice Requires="x14">
            <control shapeId="16405" r:id="rId19" name="Check Box 21">
              <controlPr defaultSize="0" autoFill="0" autoLine="0" autoPict="0">
                <anchor moveWithCells="1">
                  <from>
                    <xdr:col>15</xdr:col>
                    <xdr:colOff>95250</xdr:colOff>
                    <xdr:row>23</xdr:row>
                    <xdr:rowOff>317500</xdr:rowOff>
                  </from>
                  <to>
                    <xdr:col>15</xdr:col>
                    <xdr:colOff>1041400</xdr:colOff>
                    <xdr:row>25</xdr:row>
                    <xdr:rowOff>50800</xdr:rowOff>
                  </to>
                </anchor>
              </controlPr>
            </control>
          </mc:Choice>
        </mc:AlternateContent>
        <mc:AlternateContent xmlns:mc="http://schemas.openxmlformats.org/markup-compatibility/2006">
          <mc:Choice Requires="x14">
            <control shapeId="16406" r:id="rId20" name="Check Box 22">
              <controlPr defaultSize="0" autoFill="0" autoLine="0" autoPict="0">
                <anchor moveWithCells="1">
                  <from>
                    <xdr:col>15</xdr:col>
                    <xdr:colOff>69850</xdr:colOff>
                    <xdr:row>27</xdr:row>
                    <xdr:rowOff>127000</xdr:rowOff>
                  </from>
                  <to>
                    <xdr:col>15</xdr:col>
                    <xdr:colOff>1003300</xdr:colOff>
                    <xdr:row>27</xdr:row>
                    <xdr:rowOff>336550</xdr:rowOff>
                  </to>
                </anchor>
              </controlPr>
            </control>
          </mc:Choice>
        </mc:AlternateContent>
        <mc:AlternateContent xmlns:mc="http://schemas.openxmlformats.org/markup-compatibility/2006">
          <mc:Choice Requires="x14">
            <control shapeId="16407" r:id="rId21" name="Check Box 23">
              <controlPr defaultSize="0" autoFill="0" autoLine="0" autoPict="0">
                <anchor moveWithCells="1">
                  <from>
                    <xdr:col>16</xdr:col>
                    <xdr:colOff>31750</xdr:colOff>
                    <xdr:row>27</xdr:row>
                    <xdr:rowOff>127000</xdr:rowOff>
                  </from>
                  <to>
                    <xdr:col>16</xdr:col>
                    <xdr:colOff>984250</xdr:colOff>
                    <xdr:row>27</xdr:row>
                    <xdr:rowOff>336550</xdr:rowOff>
                  </to>
                </anchor>
              </controlPr>
            </control>
          </mc:Choice>
        </mc:AlternateContent>
        <mc:AlternateContent xmlns:mc="http://schemas.openxmlformats.org/markup-compatibility/2006">
          <mc:Choice Requires="x14">
            <control shapeId="16408" r:id="rId22" name="Check Box 24">
              <controlPr defaultSize="0" autoFill="0" autoLine="0" autoPict="0">
                <anchor moveWithCells="1">
                  <from>
                    <xdr:col>15</xdr:col>
                    <xdr:colOff>50800</xdr:colOff>
                    <xdr:row>28</xdr:row>
                    <xdr:rowOff>190500</xdr:rowOff>
                  </from>
                  <to>
                    <xdr:col>15</xdr:col>
                    <xdr:colOff>1003300</xdr:colOff>
                    <xdr:row>28</xdr:row>
                    <xdr:rowOff>412750</xdr:rowOff>
                  </to>
                </anchor>
              </controlPr>
            </control>
          </mc:Choice>
        </mc:AlternateContent>
        <mc:AlternateContent xmlns:mc="http://schemas.openxmlformats.org/markup-compatibility/2006">
          <mc:Choice Requires="x14">
            <control shapeId="16409" r:id="rId23" name="Check Box 25">
              <controlPr defaultSize="0" autoFill="0" autoLine="0" autoPict="0">
                <anchor moveWithCells="1">
                  <from>
                    <xdr:col>16</xdr:col>
                    <xdr:colOff>12700</xdr:colOff>
                    <xdr:row>28</xdr:row>
                    <xdr:rowOff>228600</xdr:rowOff>
                  </from>
                  <to>
                    <xdr:col>16</xdr:col>
                    <xdr:colOff>965200</xdr:colOff>
                    <xdr:row>28</xdr:row>
                    <xdr:rowOff>457200</xdr:rowOff>
                  </to>
                </anchor>
              </controlPr>
            </control>
          </mc:Choice>
        </mc:AlternateContent>
        <mc:AlternateContent xmlns:mc="http://schemas.openxmlformats.org/markup-compatibility/2006">
          <mc:Choice Requires="x14">
            <control shapeId="16410" r:id="rId24" name="Check Box 26">
              <controlPr defaultSize="0" autoFill="0" autoLine="0" autoPict="0">
                <anchor moveWithCells="1">
                  <from>
                    <xdr:col>16</xdr:col>
                    <xdr:colOff>88900</xdr:colOff>
                    <xdr:row>23</xdr:row>
                    <xdr:rowOff>190500</xdr:rowOff>
                  </from>
                  <to>
                    <xdr:col>16</xdr:col>
                    <xdr:colOff>1028700</xdr:colOff>
                    <xdr:row>23</xdr:row>
                    <xdr:rowOff>419100</xdr:rowOff>
                  </to>
                </anchor>
              </controlPr>
            </control>
          </mc:Choice>
        </mc:AlternateContent>
        <mc:AlternateContent xmlns:mc="http://schemas.openxmlformats.org/markup-compatibility/2006">
          <mc:Choice Requires="x14">
            <control shapeId="16411" r:id="rId25" name="Check Box 27">
              <controlPr defaultSize="0" autoFill="0" autoLine="0" autoPict="0">
                <anchor moveWithCells="1">
                  <from>
                    <xdr:col>6</xdr:col>
                    <xdr:colOff>95250</xdr:colOff>
                    <xdr:row>7</xdr:row>
                    <xdr:rowOff>50800</xdr:rowOff>
                  </from>
                  <to>
                    <xdr:col>6</xdr:col>
                    <xdr:colOff>1041400</xdr:colOff>
                    <xdr:row>7</xdr:row>
                    <xdr:rowOff>266700</xdr:rowOff>
                  </to>
                </anchor>
              </controlPr>
            </control>
          </mc:Choice>
        </mc:AlternateContent>
        <mc:AlternateContent xmlns:mc="http://schemas.openxmlformats.org/markup-compatibility/2006">
          <mc:Choice Requires="x14">
            <control shapeId="16412" r:id="rId26" name="Check Box 28">
              <controlPr defaultSize="0" autoFill="0" autoLine="0" autoPict="0">
                <anchor moveWithCells="1">
                  <from>
                    <xdr:col>7</xdr:col>
                    <xdr:colOff>76200</xdr:colOff>
                    <xdr:row>7</xdr:row>
                    <xdr:rowOff>50800</xdr:rowOff>
                  </from>
                  <to>
                    <xdr:col>7</xdr:col>
                    <xdr:colOff>1022350</xdr:colOff>
                    <xdr:row>7</xdr:row>
                    <xdr:rowOff>266700</xdr:rowOff>
                  </to>
                </anchor>
              </controlPr>
            </control>
          </mc:Choice>
        </mc:AlternateContent>
        <mc:AlternateContent xmlns:mc="http://schemas.openxmlformats.org/markup-compatibility/2006">
          <mc:Choice Requires="x14">
            <control shapeId="16413" r:id="rId27" name="Check Box 29">
              <controlPr defaultSize="0" autoFill="0" autoLine="0" autoPict="0">
                <anchor moveWithCells="1">
                  <from>
                    <xdr:col>8</xdr:col>
                    <xdr:colOff>31750</xdr:colOff>
                    <xdr:row>7</xdr:row>
                    <xdr:rowOff>50800</xdr:rowOff>
                  </from>
                  <to>
                    <xdr:col>8</xdr:col>
                    <xdr:colOff>984250</xdr:colOff>
                    <xdr:row>7</xdr:row>
                    <xdr:rowOff>266700</xdr:rowOff>
                  </to>
                </anchor>
              </controlPr>
            </control>
          </mc:Choice>
        </mc:AlternateContent>
        <mc:AlternateContent xmlns:mc="http://schemas.openxmlformats.org/markup-compatibility/2006">
          <mc:Choice Requires="x14">
            <control shapeId="16414" r:id="rId28" name="Check Box 30">
              <controlPr defaultSize="0" autoFill="0" autoLine="0" autoPict="0">
                <anchor moveWithCells="1">
                  <from>
                    <xdr:col>9</xdr:col>
                    <xdr:colOff>76200</xdr:colOff>
                    <xdr:row>7</xdr:row>
                    <xdr:rowOff>50800</xdr:rowOff>
                  </from>
                  <to>
                    <xdr:col>9</xdr:col>
                    <xdr:colOff>1022350</xdr:colOff>
                    <xdr:row>7</xdr:row>
                    <xdr:rowOff>266700</xdr:rowOff>
                  </to>
                </anchor>
              </controlPr>
            </control>
          </mc:Choice>
        </mc:AlternateContent>
        <mc:AlternateContent xmlns:mc="http://schemas.openxmlformats.org/markup-compatibility/2006">
          <mc:Choice Requires="x14">
            <control shapeId="16415" r:id="rId29" name="Check Box 31">
              <controlPr defaultSize="0" autoFill="0" autoLine="0" autoPict="0">
                <anchor moveWithCells="1">
                  <from>
                    <xdr:col>6</xdr:col>
                    <xdr:colOff>76200</xdr:colOff>
                    <xdr:row>8</xdr:row>
                    <xdr:rowOff>12700</xdr:rowOff>
                  </from>
                  <to>
                    <xdr:col>6</xdr:col>
                    <xdr:colOff>1022350</xdr:colOff>
                    <xdr:row>8</xdr:row>
                    <xdr:rowOff>241300</xdr:rowOff>
                  </to>
                </anchor>
              </controlPr>
            </control>
          </mc:Choice>
        </mc:AlternateContent>
        <mc:AlternateContent xmlns:mc="http://schemas.openxmlformats.org/markup-compatibility/2006">
          <mc:Choice Requires="x14">
            <control shapeId="16416" r:id="rId30" name="Check Box 32">
              <controlPr defaultSize="0" autoFill="0" autoLine="0" autoPict="0">
                <anchor moveWithCells="1">
                  <from>
                    <xdr:col>7</xdr:col>
                    <xdr:colOff>76200</xdr:colOff>
                    <xdr:row>8</xdr:row>
                    <xdr:rowOff>12700</xdr:rowOff>
                  </from>
                  <to>
                    <xdr:col>7</xdr:col>
                    <xdr:colOff>1022350</xdr:colOff>
                    <xdr:row>8</xdr:row>
                    <xdr:rowOff>228600</xdr:rowOff>
                  </to>
                </anchor>
              </controlPr>
            </control>
          </mc:Choice>
        </mc:AlternateContent>
        <mc:AlternateContent xmlns:mc="http://schemas.openxmlformats.org/markup-compatibility/2006">
          <mc:Choice Requires="x14">
            <control shapeId="16417" r:id="rId31" name="Check Box 33">
              <controlPr defaultSize="0" autoFill="0" autoLine="0" autoPict="0">
                <anchor moveWithCells="1">
                  <from>
                    <xdr:col>8</xdr:col>
                    <xdr:colOff>50800</xdr:colOff>
                    <xdr:row>8</xdr:row>
                    <xdr:rowOff>12700</xdr:rowOff>
                  </from>
                  <to>
                    <xdr:col>8</xdr:col>
                    <xdr:colOff>990600</xdr:colOff>
                    <xdr:row>8</xdr:row>
                    <xdr:rowOff>241300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iconSet" priority="25" id="{CC48CB34-D6CE-4CA6-BC47-126478D66586}">
            <x14:iconSet iconSet="3Symbols2" custom="1">
              <x14:cfvo type="percent">
                <xm:f>0</xm:f>
              </x14:cfvo>
              <x14:cfvo type="num">
                <xm:f>100</xm:f>
              </x14:cfvo>
              <x14:cfvo type="num" gte="0">
                <xm:f>100</xm:f>
              </x14:cfvo>
              <x14:cfIcon iconSet="3Symbols2" iconId="2"/>
              <x14:cfIcon iconSet="3Symbols2" iconId="0"/>
              <x14:cfIcon iconSet="3Symbols2" iconId="0"/>
            </x14:iconSet>
          </x14:cfRule>
          <xm:sqref>H13:I13</xm:sqref>
        </x14:conditionalFormatting>
        <x14:conditionalFormatting xmlns:xm="http://schemas.microsoft.com/office/excel/2006/main">
          <x14:cfRule type="iconSet" priority="24" id="{120DFECF-B186-4440-BFAB-CD0AE3F6970E}">
            <x14:iconSet iconSet="3Symbols2" custom="1">
              <x14:cfvo type="percent">
                <xm:f>0</xm:f>
              </x14:cfvo>
              <x14:cfvo type="num">
                <xm:f>20</xm:f>
              </x14:cfvo>
              <x14:cfvo type="num" gte="0">
                <xm:f>20</xm:f>
              </x14:cfvo>
              <x14:cfIcon iconSet="3Symbols2" iconId="2"/>
              <x14:cfIcon iconSet="3Symbols2" iconId="2"/>
              <x14:cfIcon iconSet="3Symbols2" iconId="0"/>
            </x14:iconSet>
          </x14:cfRule>
          <xm:sqref>H14:I14</xm:sqref>
        </x14:conditionalFormatting>
        <x14:conditionalFormatting xmlns:xm="http://schemas.microsoft.com/office/excel/2006/main">
          <x14:cfRule type="iconSet" priority="23" id="{389A6CA4-0212-40D1-BF6F-7EC1F5DE52F3}">
            <x14:iconSet iconSet="3Symbols2" custom="1">
              <x14:cfvo type="percent">
                <xm:f>0</xm:f>
              </x14:cfvo>
              <x14:cfvo type="num">
                <xm:f>10</xm:f>
              </x14:cfvo>
              <x14:cfvo type="num" gte="0">
                <xm:f>10</xm:f>
              </x14:cfvo>
              <x14:cfIcon iconSet="3Symbols2" iconId="2"/>
              <x14:cfIcon iconSet="3Symbols2" iconId="0"/>
              <x14:cfIcon iconSet="3Symbols2" iconId="0"/>
            </x14:iconSet>
          </x14:cfRule>
          <xm:sqref>H15:I15</xm:sqref>
        </x14:conditionalFormatting>
        <x14:conditionalFormatting xmlns:xm="http://schemas.microsoft.com/office/excel/2006/main">
          <x14:cfRule type="iconSet" priority="21" id="{5DF3DA28-1B99-4DEB-8835-6E74A0FBF065}">
            <x14:iconSet iconSet="3Symbols2" custom="1">
              <x14:cfvo type="percent">
                <xm:f>0</xm:f>
              </x14:cfvo>
              <x14:cfvo type="num" gte="0">
                <xm:f>0</xm:f>
              </x14:cfvo>
              <x14:cfvo type="num" gte="0">
                <xm:f>0</xm:f>
              </x14:cfvo>
              <x14:cfIcon iconSet="3Symbols2" iconId="2"/>
              <x14:cfIcon iconSet="3Symbols2" iconId="0"/>
              <x14:cfIcon iconSet="3Symbols2" iconId="0"/>
            </x14:iconSet>
          </x14:cfRule>
          <x14:cfRule type="iconSet" priority="22" id="{3CB43549-E934-4995-97AC-DF6347DE70C3}">
            <x14:iconSet iconSet="3Symbols2" custom="1">
              <x14:cfvo type="percent">
                <xm:f>0</xm:f>
              </x14:cfvo>
              <x14:cfvo type="num">
                <xm:f>0</xm:f>
              </x14:cfvo>
              <x14:cfvo type="num" gte="0">
                <xm:f>0</xm:f>
              </x14:cfvo>
              <x14:cfIcon iconSet="3Symbols2" iconId="2"/>
              <x14:cfIcon iconSet="3Symbols2" iconId="0"/>
              <x14:cfIcon iconSet="3Symbols2" iconId="0"/>
            </x14:iconSet>
          </x14:cfRule>
          <xm:sqref>H16:I18 F19</xm:sqref>
        </x14:conditionalFormatting>
        <x14:conditionalFormatting xmlns:xm="http://schemas.microsoft.com/office/excel/2006/main">
          <x14:cfRule type="iconSet" priority="20" id="{07DE7AEC-22DE-42AB-8382-C8F0BF061435}">
            <x14:iconSet iconSet="3Symbols2" custom="1">
              <x14:cfvo type="percent">
                <xm:f>0</xm:f>
              </x14:cfvo>
              <x14:cfvo type="num">
                <xm:f>0.3</xm:f>
              </x14:cfvo>
              <x14:cfvo type="num">
                <xm:f>0.6</xm:f>
              </x14:cfvo>
              <x14:cfIcon iconSet="3Symbols2" iconId="0"/>
              <x14:cfIcon iconSet="3Symbols2" iconId="2"/>
              <x14:cfIcon iconSet="3Symbols2" iconId="0"/>
            </x14:iconSet>
          </x14:cfRule>
          <xm:sqref>P12:P13</xm:sqref>
        </x14:conditionalFormatting>
        <x14:conditionalFormatting xmlns:xm="http://schemas.microsoft.com/office/excel/2006/main">
          <x14:cfRule type="iconSet" priority="19" id="{6C433D37-0D52-4ECA-BABE-214984A87EE9}">
            <x14:iconSet iconSet="3Symbols2" custom="1">
              <x14:cfvo type="percent">
                <xm:f>0</xm:f>
              </x14:cfvo>
              <x14:cfvo type="num" gte="0">
                <xm:f>30</xm:f>
              </x14:cfvo>
              <x14:cfvo type="num" gte="0">
                <xm:f>30</xm:f>
              </x14:cfvo>
              <x14:cfIcon iconSet="3Symbols2" iconId="2"/>
              <x14:cfIcon iconSet="3Symbols2" iconId="0"/>
              <x14:cfIcon iconSet="3Symbols2" iconId="0"/>
            </x14:iconSet>
          </x14:cfRule>
          <xm:sqref>P19:P20</xm:sqref>
        </x14:conditionalFormatting>
        <x14:conditionalFormatting xmlns:xm="http://schemas.microsoft.com/office/excel/2006/main">
          <x14:cfRule type="iconSet" priority="18" id="{D200F609-76DC-48A3-B2E4-98336807498F}">
            <x14:iconSet iconSet="3Symbols2" custom="1">
              <x14:cfvo type="percent">
                <xm:f>0</xm:f>
              </x14:cfvo>
              <x14:cfvo type="num">
                <xm:f>500</xm:f>
              </x14:cfvo>
              <x14:cfvo type="num">
                <xm:f>650</xm:f>
              </x14:cfvo>
              <x14:cfIcon iconSet="3Symbols2" iconId="0"/>
              <x14:cfIcon iconSet="3Symbols2" iconId="2"/>
              <x14:cfIcon iconSet="3Symbols2" iconId="0"/>
            </x14:iconSet>
          </x14:cfRule>
          <xm:sqref>P26:P27</xm:sqref>
        </x14:conditionalFormatting>
        <x14:conditionalFormatting xmlns:xm="http://schemas.microsoft.com/office/excel/2006/main">
          <x14:cfRule type="iconSet" priority="17" id="{E31F0145-2ED0-46F1-8E35-4CCB6EEF6486}">
            <x14:iconSet iconSet="3Symbols2" custom="1">
              <x14:cfvo type="percent">
                <xm:f>0</xm:f>
              </x14:cfvo>
              <x14:cfvo type="num">
                <xm:f>0.3</xm:f>
              </x14:cfvo>
              <x14:cfvo type="num" gte="0">
                <xm:f>1.5</xm:f>
              </x14:cfvo>
              <x14:cfIcon iconSet="3Symbols2" iconId="0"/>
              <x14:cfIcon iconSet="3Symbols2" iconId="2"/>
              <x14:cfIcon iconSet="3Symbols2" iconId="0"/>
            </x14:iconSet>
          </x14:cfRule>
          <xm:sqref>P12</xm:sqref>
        </x14:conditionalFormatting>
        <x14:conditionalFormatting xmlns:xm="http://schemas.microsoft.com/office/excel/2006/main">
          <x14:cfRule type="iconSet" priority="16" id="{B0050C47-71FC-48D2-9C1E-B09DE27F4402}">
            <x14:iconSet iconSet="3Symbols2" custom="1">
              <x14:cfvo type="percent">
                <xm:f>0</xm:f>
              </x14:cfvo>
              <x14:cfvo type="num" gte="0">
                <xm:f>30</xm:f>
              </x14:cfvo>
              <x14:cfvo type="num" gte="0">
                <xm:f>30</xm:f>
              </x14:cfvo>
              <x14:cfIcon iconSet="3Symbols2" iconId="2"/>
              <x14:cfIcon iconSet="3Symbols2" iconId="0"/>
              <x14:cfIcon iconSet="3Symbols2" iconId="0"/>
            </x14:iconSet>
          </x14:cfRule>
          <xm:sqref>P13</xm:sqref>
        </x14:conditionalFormatting>
        <x14:conditionalFormatting xmlns:xm="http://schemas.microsoft.com/office/excel/2006/main">
          <x14:cfRule type="iconSet" priority="15" id="{80ECD17D-014F-4730-B364-1CEDD9C2F12F}">
            <x14:iconSet iconSet="3Symbols2" custom="1">
              <x14:cfvo type="percent">
                <xm:f>0</xm:f>
              </x14:cfvo>
              <x14:cfvo type="num" gte="0">
                <xm:f>30</xm:f>
              </x14:cfvo>
              <x14:cfvo type="num" gte="0">
                <xm:f>30</xm:f>
              </x14:cfvo>
              <x14:cfIcon iconSet="3Symbols2" iconId="2"/>
              <x14:cfIcon iconSet="3Symbols2" iconId="0"/>
              <x14:cfIcon iconSet="3Symbols2" iconId="0"/>
            </x14:iconSet>
          </x14:cfRule>
          <xm:sqref>P19</xm:sqref>
        </x14:conditionalFormatting>
        <x14:conditionalFormatting xmlns:xm="http://schemas.microsoft.com/office/excel/2006/main">
          <x14:cfRule type="iconSet" priority="14" id="{DADE23B7-3117-4E43-9121-99D6D6EDC1D1}">
            <x14:iconSet iconSet="3Symbols2" custom="1">
              <x14:cfvo type="percent">
                <xm:f>0</xm:f>
              </x14:cfvo>
              <x14:cfvo type="num">
                <xm:f>650</xm:f>
              </x14:cfvo>
              <x14:cfvo type="num" gte="0">
                <xm:f>750</xm:f>
              </x14:cfvo>
              <x14:cfIcon iconSet="3Symbols2" iconId="0"/>
              <x14:cfIcon iconSet="3Symbols2" iconId="2"/>
              <x14:cfIcon iconSet="3Symbols2" iconId="0"/>
            </x14:iconSet>
          </x14:cfRule>
          <xm:sqref>P26</xm:sqref>
        </x14:conditionalFormatting>
        <x14:conditionalFormatting xmlns:xm="http://schemas.microsoft.com/office/excel/2006/main">
          <x14:cfRule type="iconSet" priority="13" id="{5934F50D-B7D8-45B0-A087-5FFC0AF49E2D}">
            <x14:iconSet iconSet="3Symbols2" custom="1">
              <x14:cfvo type="percent">
                <xm:f>0</xm:f>
              </x14:cfvo>
              <x14:cfvo type="num">
                <xm:f>650</xm:f>
              </x14:cfvo>
              <x14:cfvo type="num" gte="0">
                <xm:f>750</xm:f>
              </x14:cfvo>
              <x14:cfIcon iconSet="3Symbols2" iconId="0"/>
              <x14:cfIcon iconSet="3Symbols2" iconId="2"/>
              <x14:cfIcon iconSet="3Symbols2" iconId="0"/>
            </x14:iconSet>
          </x14:cfRule>
          <xm:sqref>P27</xm:sqref>
        </x14:conditionalFormatting>
      </x14:conditionalFormatting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0">
    <tabColor theme="4" tint="0.39997558519241921"/>
    <pageSetUpPr fitToPage="1"/>
  </sheetPr>
  <dimension ref="B7:Y36"/>
  <sheetViews>
    <sheetView showGridLines="0" topLeftCell="A4" zoomScale="80" zoomScaleNormal="80" workbookViewId="0">
      <selection activeCell="J14" sqref="J14"/>
    </sheetView>
  </sheetViews>
  <sheetFormatPr baseColWidth="10" defaultRowHeight="14.5" x14ac:dyDescent="0.35"/>
  <cols>
    <col min="1" max="1" width="7.54296875" customWidth="1"/>
    <col min="2" max="2" width="3.54296875" hidden="1" customWidth="1"/>
    <col min="3" max="3" width="10.81640625" hidden="1" customWidth="1"/>
    <col min="4" max="4" width="4.453125" customWidth="1"/>
    <col min="7" max="7" width="14.453125" customWidth="1"/>
    <col min="8" max="8" width="22.26953125" customWidth="1"/>
    <col min="9" max="9" width="40.81640625" customWidth="1"/>
    <col min="10" max="10" width="34.453125" customWidth="1"/>
  </cols>
  <sheetData>
    <row r="7" spans="5:25" ht="15" thickBot="1" x14ac:dyDescent="0.4"/>
    <row r="8" spans="5:25" ht="21.5" thickBot="1" x14ac:dyDescent="0.55000000000000004">
      <c r="E8" s="402" t="s">
        <v>131</v>
      </c>
      <c r="F8" s="403"/>
      <c r="G8" s="403"/>
      <c r="H8" s="403"/>
      <c r="I8" s="404"/>
      <c r="J8" s="404"/>
      <c r="K8" s="61" t="s">
        <v>160</v>
      </c>
      <c r="L8" s="61" t="s">
        <v>77</v>
      </c>
      <c r="M8" s="39"/>
      <c r="N8" s="39"/>
      <c r="O8" s="39"/>
      <c r="P8" s="39"/>
      <c r="Q8" s="39"/>
      <c r="R8" s="39"/>
      <c r="S8" s="39"/>
      <c r="T8" s="39"/>
      <c r="U8" s="39"/>
      <c r="V8" s="39"/>
      <c r="W8" s="39"/>
      <c r="X8" s="39"/>
      <c r="Y8" s="39"/>
    </row>
    <row r="9" spans="5:25" ht="21" customHeight="1" x14ac:dyDescent="0.35">
      <c r="E9" s="405" t="s">
        <v>130</v>
      </c>
      <c r="F9" s="406"/>
      <c r="G9" s="406"/>
      <c r="H9" s="407"/>
      <c r="I9" s="42" t="s">
        <v>38</v>
      </c>
      <c r="J9" s="43" t="s">
        <v>37</v>
      </c>
      <c r="K9" s="61" t="b">
        <v>1</v>
      </c>
      <c r="L9" s="61">
        <f>IF(K9=TRUE,1,0)</f>
        <v>1</v>
      </c>
      <c r="M9" s="39"/>
      <c r="N9" s="39"/>
      <c r="O9" s="39"/>
      <c r="P9" s="39"/>
      <c r="Q9" s="39"/>
      <c r="R9" s="39"/>
      <c r="S9" s="39"/>
      <c r="T9" s="39"/>
      <c r="U9" s="39"/>
      <c r="V9" s="39"/>
      <c r="W9" s="39"/>
      <c r="X9" s="39"/>
      <c r="Y9" s="39"/>
    </row>
    <row r="10" spans="5:25" ht="20.5" customHeight="1" thickBot="1" x14ac:dyDescent="0.4">
      <c r="E10" s="394" t="s">
        <v>129</v>
      </c>
      <c r="F10" s="395"/>
      <c r="G10" s="395"/>
      <c r="H10" s="397"/>
      <c r="I10" s="44" t="s">
        <v>38</v>
      </c>
      <c r="J10" s="45" t="s">
        <v>37</v>
      </c>
      <c r="K10" s="61" t="b">
        <v>1</v>
      </c>
      <c r="L10" s="61">
        <f>IF(K10=TRUE,1,0)</f>
        <v>1</v>
      </c>
      <c r="M10" s="39"/>
      <c r="N10" s="39"/>
      <c r="O10" s="39"/>
      <c r="P10" s="39"/>
      <c r="Q10" s="39"/>
      <c r="R10" s="39"/>
      <c r="S10" s="39"/>
      <c r="T10" s="39"/>
      <c r="U10" s="39"/>
      <c r="V10" s="39"/>
      <c r="W10" s="39"/>
      <c r="X10" s="39"/>
      <c r="Y10" s="39"/>
    </row>
    <row r="11" spans="5:25" ht="16" thickBot="1" x14ac:dyDescent="0.4">
      <c r="E11" s="394" t="s">
        <v>173</v>
      </c>
      <c r="F11" s="395"/>
      <c r="G11" s="395"/>
      <c r="H11" s="397"/>
      <c r="I11" s="398">
        <v>2</v>
      </c>
      <c r="J11" s="399"/>
      <c r="K11" s="61">
        <f>IF(I11=CALCULATEURS!I17,1,0)</f>
        <v>1</v>
      </c>
      <c r="L11" s="411" t="str">
        <f>IF(ISBLANK(CALCULATEURS!I17), "REMPLIR CASE CONCENTRATION RECOMMANDEE DANS L'ONGLET CALCULATEURS","POINT ATTRIBUE SELON LES RECOMMANDATIONS REMPLIES DANS L'ONGLET CALCULATEURS  ")</f>
        <v xml:space="preserve">POINT ATTRIBUE SELON LES RECOMMANDATIONS REMPLIES DANS L'ONGLET CALCULATEURS  </v>
      </c>
      <c r="M11" s="412"/>
      <c r="N11" s="412"/>
      <c r="O11" s="412"/>
      <c r="P11" s="412"/>
      <c r="Q11" s="412"/>
      <c r="R11" s="412"/>
      <c r="S11" s="413"/>
      <c r="T11" s="39"/>
      <c r="U11" s="39"/>
      <c r="V11" s="39"/>
      <c r="W11" s="39"/>
      <c r="X11" s="39"/>
      <c r="Y11" s="39"/>
    </row>
    <row r="12" spans="5:25" ht="19.5" customHeight="1" x14ac:dyDescent="0.35">
      <c r="E12" s="394" t="s">
        <v>174</v>
      </c>
      <c r="F12" s="395"/>
      <c r="G12" s="395"/>
      <c r="H12" s="396"/>
      <c r="I12" s="136" t="s">
        <v>155</v>
      </c>
      <c r="J12" s="59" t="s">
        <v>156</v>
      </c>
      <c r="K12" s="61" t="b">
        <v>1</v>
      </c>
      <c r="L12" s="39">
        <f t="shared" ref="L12:L33" si="0">IF(K12=TRUE,1,0)</f>
        <v>1</v>
      </c>
      <c r="M12" s="39"/>
      <c r="N12" s="39"/>
      <c r="O12" s="39"/>
      <c r="P12" s="39"/>
      <c r="Q12" s="39"/>
      <c r="R12" s="39"/>
      <c r="S12" s="39"/>
      <c r="T12" s="39"/>
      <c r="U12" s="39"/>
      <c r="V12" s="39"/>
      <c r="W12" s="39"/>
      <c r="X12" s="39"/>
      <c r="Y12" s="39"/>
    </row>
    <row r="13" spans="5:25" ht="19.5" customHeight="1" x14ac:dyDescent="0.35">
      <c r="E13" s="394"/>
      <c r="F13" s="395"/>
      <c r="G13" s="395"/>
      <c r="H13" s="396"/>
      <c r="I13" s="137" t="s">
        <v>128</v>
      </c>
      <c r="J13" s="51"/>
      <c r="K13" s="61"/>
      <c r="L13" s="39"/>
      <c r="M13" s="39"/>
      <c r="N13" s="39"/>
      <c r="O13" s="39"/>
      <c r="P13" s="39"/>
      <c r="Q13" s="39"/>
      <c r="R13" s="39"/>
      <c r="S13" s="39"/>
      <c r="T13" s="39"/>
      <c r="U13" s="39"/>
      <c r="V13" s="39"/>
      <c r="W13" s="39"/>
      <c r="X13" s="39"/>
      <c r="Y13" s="39"/>
    </row>
    <row r="14" spans="5:25" ht="30.65" customHeight="1" x14ac:dyDescent="0.35">
      <c r="E14" s="408" t="s">
        <v>127</v>
      </c>
      <c r="F14" s="409"/>
      <c r="G14" s="409"/>
      <c r="H14" s="410"/>
      <c r="I14" s="42" t="s">
        <v>56</v>
      </c>
      <c r="J14" s="43" t="s">
        <v>125</v>
      </c>
      <c r="K14" s="61" t="b">
        <v>1</v>
      </c>
      <c r="L14" s="39">
        <f t="shared" si="0"/>
        <v>1</v>
      </c>
      <c r="M14" s="39"/>
      <c r="N14" s="39"/>
      <c r="O14" s="39"/>
      <c r="P14" s="39"/>
      <c r="Q14" s="39"/>
      <c r="R14" s="39"/>
      <c r="S14" s="39"/>
      <c r="T14" s="39"/>
      <c r="U14" s="39"/>
      <c r="V14" s="39"/>
      <c r="W14" s="39"/>
      <c r="X14" s="39"/>
      <c r="Y14" s="39"/>
    </row>
    <row r="15" spans="5:25" ht="16" thickBot="1" x14ac:dyDescent="0.4">
      <c r="E15" s="394" t="s">
        <v>190</v>
      </c>
      <c r="F15" s="395"/>
      <c r="G15" s="395"/>
      <c r="H15" s="397"/>
      <c r="I15" s="48" t="s">
        <v>38</v>
      </c>
      <c r="J15" s="47" t="s">
        <v>37</v>
      </c>
      <c r="K15" s="61" t="b">
        <v>1</v>
      </c>
      <c r="L15" s="61">
        <f t="shared" si="0"/>
        <v>1</v>
      </c>
      <c r="M15" s="39"/>
      <c r="N15" s="39"/>
      <c r="O15" s="39"/>
      <c r="P15" s="39"/>
      <c r="Q15" s="39"/>
      <c r="R15" s="39"/>
      <c r="S15" s="39"/>
      <c r="T15" s="39"/>
      <c r="U15" s="39"/>
      <c r="V15" s="39"/>
      <c r="W15" s="39"/>
      <c r="X15" s="39"/>
      <c r="Y15" s="39"/>
    </row>
    <row r="16" spans="5:25" ht="16" thickBot="1" x14ac:dyDescent="0.4">
      <c r="E16" s="394" t="s">
        <v>189</v>
      </c>
      <c r="F16" s="395"/>
      <c r="G16" s="395"/>
      <c r="H16" s="397"/>
      <c r="I16" s="400">
        <v>1</v>
      </c>
      <c r="J16" s="401"/>
      <c r="K16" s="61">
        <f>IF(I16=CALCULATEURS!I18,1,0)</f>
        <v>1</v>
      </c>
      <c r="L16" s="411" t="str">
        <f>IF(ISBLANK(CALCULATEURS!I18), "REMPLIR CASE CONCENTRATION RECOMMANDEE DANS L'ONGLET CALCULATEURS", "POINT ATTRIBUE SELON LES RECOMMANDATIONS REMPLIES DANS L'ONGLET CALCULATEURS ")</f>
        <v xml:space="preserve">POINT ATTRIBUE SELON LES RECOMMANDATIONS REMPLIES DANS L'ONGLET CALCULATEURS </v>
      </c>
      <c r="M16" s="412"/>
      <c r="N16" s="412"/>
      <c r="O16" s="412"/>
      <c r="P16" s="412"/>
      <c r="Q16" s="412"/>
      <c r="R16" s="412"/>
      <c r="S16" s="413"/>
      <c r="T16" s="39"/>
      <c r="U16" s="39"/>
      <c r="V16" s="39"/>
      <c r="W16" s="39"/>
      <c r="X16" s="39"/>
      <c r="Y16" s="39"/>
    </row>
    <row r="17" spans="5:25" ht="15.5" x14ac:dyDescent="0.35">
      <c r="E17" s="394" t="s">
        <v>175</v>
      </c>
      <c r="F17" s="395"/>
      <c r="G17" s="395"/>
      <c r="H17" s="396"/>
      <c r="I17" s="136" t="s">
        <v>155</v>
      </c>
      <c r="J17" s="59" t="s">
        <v>157</v>
      </c>
      <c r="K17" s="61" t="b">
        <v>1</v>
      </c>
      <c r="L17" s="61">
        <f>IF(K17=TRUE,1,0)</f>
        <v>1</v>
      </c>
      <c r="M17" s="39"/>
      <c r="N17" s="39"/>
      <c r="O17" s="39"/>
      <c r="P17" s="39"/>
      <c r="Q17" s="39"/>
      <c r="R17" s="39"/>
      <c r="S17" s="39"/>
      <c r="T17" s="39"/>
      <c r="U17" s="39"/>
      <c r="V17" s="39"/>
      <c r="W17" s="39"/>
      <c r="X17" s="39"/>
      <c r="Y17" s="39"/>
    </row>
    <row r="18" spans="5:25" ht="15.5" x14ac:dyDescent="0.35">
      <c r="E18" s="394"/>
      <c r="F18" s="395"/>
      <c r="G18" s="395"/>
      <c r="H18" s="396"/>
      <c r="I18" s="138" t="s">
        <v>128</v>
      </c>
      <c r="J18" s="51"/>
      <c r="K18" s="61"/>
      <c r="L18" s="61"/>
      <c r="M18" s="39"/>
      <c r="N18" s="39"/>
      <c r="O18" s="39"/>
      <c r="P18" s="39"/>
      <c r="Q18" s="39"/>
      <c r="R18" s="39"/>
      <c r="S18" s="39"/>
      <c r="T18" s="39"/>
      <c r="U18" s="39"/>
      <c r="V18" s="39"/>
      <c r="W18" s="39"/>
      <c r="X18" s="39"/>
      <c r="Y18" s="39"/>
    </row>
    <row r="19" spans="5:25" ht="16" thickBot="1" x14ac:dyDescent="0.4">
      <c r="E19" s="408" t="s">
        <v>126</v>
      </c>
      <c r="F19" s="395"/>
      <c r="G19" s="395"/>
      <c r="H19" s="397"/>
      <c r="I19" s="51" t="s">
        <v>56</v>
      </c>
      <c r="J19" s="52" t="s">
        <v>125</v>
      </c>
      <c r="K19" s="61" t="b">
        <v>1</v>
      </c>
      <c r="L19" s="61">
        <f t="shared" si="0"/>
        <v>1</v>
      </c>
      <c r="M19" s="39"/>
      <c r="N19" s="39"/>
      <c r="O19" s="39"/>
      <c r="P19" s="39"/>
      <c r="Q19" s="39"/>
      <c r="R19" s="39"/>
      <c r="S19" s="39"/>
      <c r="T19" s="39"/>
      <c r="U19" s="39"/>
      <c r="V19" s="39"/>
      <c r="W19" s="39"/>
      <c r="X19" s="39"/>
      <c r="Y19" s="39"/>
    </row>
    <row r="20" spans="5:25" ht="21" customHeight="1" thickBot="1" x14ac:dyDescent="0.4">
      <c r="E20" s="408" t="s">
        <v>239</v>
      </c>
      <c r="F20" s="409"/>
      <c r="G20" s="409"/>
      <c r="H20" s="410"/>
      <c r="I20" s="424">
        <v>1</v>
      </c>
      <c r="J20" s="425"/>
      <c r="K20" s="61">
        <f>IF(I20=CALCULATEURS!I19,1,0)</f>
        <v>1</v>
      </c>
      <c r="L20" s="411" t="str">
        <f>IF(ISBLANK(CALCULATEURS!I19),"REMPLIR CASE CONCENTRATION RECOMMANDEE DANS L'ONGLET CALCULATEURS","POINT ATTRIBUE SELON LES RECOMMANDATIONS REMPLIES DANS L'ONGLET CALCULATEURS ")</f>
        <v xml:space="preserve">POINT ATTRIBUE SELON LES RECOMMANDATIONS REMPLIES DANS L'ONGLET CALCULATEURS </v>
      </c>
      <c r="M20" s="412"/>
      <c r="N20" s="412"/>
      <c r="O20" s="412"/>
      <c r="P20" s="412"/>
      <c r="Q20" s="412"/>
      <c r="R20" s="412"/>
      <c r="S20" s="413"/>
      <c r="T20" s="39"/>
      <c r="U20" s="39"/>
      <c r="V20" s="39"/>
      <c r="W20" s="39"/>
      <c r="X20" s="39"/>
      <c r="Y20" s="39"/>
    </row>
    <row r="21" spans="5:25" ht="31.5" customHeight="1" x14ac:dyDescent="0.35">
      <c r="E21" s="408" t="s">
        <v>240</v>
      </c>
      <c r="F21" s="409"/>
      <c r="G21" s="409"/>
      <c r="H21" s="410"/>
      <c r="I21" s="59" t="s">
        <v>38</v>
      </c>
      <c r="J21" s="60" t="s">
        <v>37</v>
      </c>
      <c r="K21" s="61" t="b">
        <v>1</v>
      </c>
      <c r="L21" s="61">
        <f t="shared" si="0"/>
        <v>1</v>
      </c>
      <c r="M21" s="61"/>
      <c r="N21" s="61"/>
      <c r="O21" s="39"/>
      <c r="P21" s="39"/>
      <c r="Q21" s="39"/>
      <c r="R21" s="39"/>
      <c r="S21" s="39"/>
      <c r="T21" s="39"/>
      <c r="U21" s="39"/>
      <c r="V21" s="39"/>
      <c r="W21" s="39"/>
      <c r="X21" s="39"/>
      <c r="Y21" s="39"/>
    </row>
    <row r="22" spans="5:25" ht="33.65" customHeight="1" x14ac:dyDescent="0.35">
      <c r="E22" s="408" t="s">
        <v>124</v>
      </c>
      <c r="F22" s="409"/>
      <c r="G22" s="409"/>
      <c r="H22" s="409"/>
      <c r="I22" s="136" t="s">
        <v>177</v>
      </c>
      <c r="J22" s="59" t="s">
        <v>176</v>
      </c>
      <c r="K22" s="61" t="b">
        <v>0</v>
      </c>
      <c r="L22" s="61">
        <f t="shared" si="0"/>
        <v>0</v>
      </c>
      <c r="M22" s="61" t="b">
        <v>1</v>
      </c>
      <c r="N22" s="61">
        <f>IF(M22=TRUE,2,0)</f>
        <v>2</v>
      </c>
      <c r="O22" s="39"/>
      <c r="P22" s="39"/>
      <c r="Q22" s="39"/>
      <c r="R22" s="39"/>
      <c r="S22" s="39"/>
      <c r="T22" s="39"/>
      <c r="U22" s="39"/>
      <c r="V22" s="39"/>
      <c r="W22" s="39"/>
      <c r="X22" s="39"/>
      <c r="Y22" s="39"/>
    </row>
    <row r="23" spans="5:25" ht="33.65" customHeight="1" x14ac:dyDescent="0.35">
      <c r="E23" s="408"/>
      <c r="F23" s="409"/>
      <c r="G23" s="409"/>
      <c r="H23" s="409"/>
      <c r="I23" s="137" t="s">
        <v>123</v>
      </c>
      <c r="J23" s="51"/>
      <c r="K23" s="61"/>
      <c r="L23" s="61"/>
      <c r="M23" s="61"/>
      <c r="N23" s="61"/>
      <c r="O23" s="39"/>
      <c r="P23" s="39"/>
      <c r="Q23" s="39"/>
      <c r="R23" s="39"/>
      <c r="S23" s="39"/>
      <c r="T23" s="39"/>
      <c r="U23" s="39"/>
      <c r="V23" s="39"/>
      <c r="W23" s="39"/>
      <c r="X23" s="39"/>
      <c r="Y23" s="39"/>
    </row>
    <row r="24" spans="5:25" ht="21.5" thickBot="1" x14ac:dyDescent="0.4">
      <c r="E24" s="418" t="s">
        <v>255</v>
      </c>
      <c r="F24" s="419"/>
      <c r="G24" s="419"/>
      <c r="H24" s="419"/>
      <c r="I24" s="419"/>
      <c r="J24" s="419"/>
      <c r="K24" s="61"/>
      <c r="L24" s="61"/>
      <c r="M24" s="61"/>
      <c r="N24" s="61"/>
      <c r="O24" s="39"/>
      <c r="P24" s="39"/>
      <c r="Q24" s="39"/>
      <c r="R24" s="39"/>
      <c r="S24" s="39"/>
      <c r="T24" s="39"/>
      <c r="U24" s="39"/>
      <c r="V24" s="39"/>
      <c r="W24" s="39"/>
      <c r="X24" s="39"/>
      <c r="Y24" s="39"/>
    </row>
    <row r="25" spans="5:25" ht="18.649999999999999" customHeight="1" x14ac:dyDescent="0.35">
      <c r="E25" s="405" t="s">
        <v>256</v>
      </c>
      <c r="F25" s="406"/>
      <c r="G25" s="406"/>
      <c r="H25" s="426"/>
      <c r="I25" s="136" t="s">
        <v>179</v>
      </c>
      <c r="J25" s="59" t="s">
        <v>122</v>
      </c>
      <c r="K25" s="61" t="b">
        <v>0</v>
      </c>
      <c r="L25" s="61">
        <f t="shared" si="0"/>
        <v>0</v>
      </c>
      <c r="M25" s="61" t="b">
        <v>1</v>
      </c>
      <c r="N25" s="61">
        <f>IF(M25=TRUE,1,0)</f>
        <v>1</v>
      </c>
      <c r="O25" s="39"/>
      <c r="P25" s="39"/>
      <c r="Q25" s="39"/>
      <c r="R25" s="39"/>
      <c r="S25" s="39"/>
      <c r="T25" s="39"/>
      <c r="U25" s="39"/>
      <c r="V25" s="39"/>
      <c r="W25" s="39"/>
      <c r="X25" s="39"/>
      <c r="Y25" s="39"/>
    </row>
    <row r="26" spans="5:25" ht="18.649999999999999" customHeight="1" x14ac:dyDescent="0.35">
      <c r="E26" s="394"/>
      <c r="F26" s="395"/>
      <c r="G26" s="395"/>
      <c r="H26" s="396"/>
      <c r="I26" s="141" t="s">
        <v>178</v>
      </c>
      <c r="J26" s="51"/>
      <c r="K26" s="61"/>
      <c r="L26" s="61"/>
      <c r="M26" s="61"/>
      <c r="N26" s="61"/>
      <c r="O26" s="39"/>
      <c r="P26" s="39"/>
      <c r="Q26" s="39"/>
      <c r="R26" s="39"/>
      <c r="S26" s="39"/>
      <c r="T26" s="39"/>
      <c r="U26" s="39"/>
      <c r="V26" s="39"/>
      <c r="W26" s="39"/>
      <c r="X26" s="39"/>
      <c r="Y26" s="39"/>
    </row>
    <row r="27" spans="5:25" ht="18.649999999999999" customHeight="1" x14ac:dyDescent="0.35">
      <c r="E27" s="394" t="s">
        <v>180</v>
      </c>
      <c r="F27" s="395"/>
      <c r="G27" s="395"/>
      <c r="H27" s="397"/>
      <c r="I27" s="139" t="s">
        <v>38</v>
      </c>
      <c r="J27" s="140" t="s">
        <v>37</v>
      </c>
      <c r="K27" s="61" t="b">
        <v>1</v>
      </c>
      <c r="L27" s="61">
        <f>IF(K27=TRUE,1,0)</f>
        <v>1</v>
      </c>
      <c r="M27" s="61"/>
      <c r="N27" s="61"/>
      <c r="O27" s="39"/>
      <c r="P27" s="39"/>
      <c r="Q27" s="39"/>
      <c r="R27" s="39"/>
      <c r="S27" s="39"/>
      <c r="T27" s="39"/>
      <c r="U27" s="39"/>
      <c r="V27" s="39"/>
      <c r="W27" s="39"/>
      <c r="X27" s="39"/>
      <c r="Y27" s="39"/>
    </row>
    <row r="28" spans="5:25" ht="21" customHeight="1" thickBot="1" x14ac:dyDescent="0.4">
      <c r="E28" s="142" t="s">
        <v>257</v>
      </c>
      <c r="F28" s="143"/>
      <c r="G28" s="143"/>
      <c r="H28" s="144"/>
      <c r="I28" s="49" t="s">
        <v>38</v>
      </c>
      <c r="J28" s="50" t="s">
        <v>56</v>
      </c>
      <c r="K28" s="61" t="b">
        <v>1</v>
      </c>
      <c r="L28" s="61">
        <f t="shared" si="0"/>
        <v>1</v>
      </c>
      <c r="M28" s="61"/>
      <c r="N28" s="61"/>
      <c r="O28" s="39"/>
      <c r="P28" s="39"/>
      <c r="Q28" s="39"/>
      <c r="R28" s="39"/>
      <c r="S28" s="39"/>
      <c r="T28" s="39"/>
      <c r="U28" s="39"/>
      <c r="V28" s="39"/>
      <c r="W28" s="39"/>
      <c r="X28" s="39"/>
      <c r="Y28" s="39"/>
    </row>
    <row r="29" spans="5:25" ht="21" customHeight="1" x14ac:dyDescent="0.35">
      <c r="E29" s="394" t="s">
        <v>121</v>
      </c>
      <c r="F29" s="395"/>
      <c r="G29" s="395"/>
      <c r="H29" s="397"/>
      <c r="I29" s="46" t="s">
        <v>38</v>
      </c>
      <c r="J29" s="47" t="s">
        <v>37</v>
      </c>
      <c r="K29" s="61" t="b">
        <v>1</v>
      </c>
      <c r="L29" s="61">
        <f t="shared" si="0"/>
        <v>1</v>
      </c>
      <c r="M29" s="61"/>
      <c r="N29" s="61"/>
      <c r="O29" s="39"/>
      <c r="P29" s="39"/>
      <c r="Q29" s="39"/>
      <c r="R29" s="39"/>
      <c r="S29" s="39"/>
      <c r="T29" s="39"/>
      <c r="U29" s="39"/>
      <c r="V29" s="39"/>
      <c r="W29" s="39"/>
      <c r="X29" s="39"/>
      <c r="Y29" s="39"/>
    </row>
    <row r="30" spans="5:25" ht="24.65" customHeight="1" thickBot="1" x14ac:dyDescent="0.4">
      <c r="E30" s="420" t="s">
        <v>120</v>
      </c>
      <c r="F30" s="421"/>
      <c r="G30" s="421"/>
      <c r="H30" s="422"/>
      <c r="I30" s="49" t="s">
        <v>38</v>
      </c>
      <c r="J30" s="50" t="s">
        <v>37</v>
      </c>
      <c r="K30" s="61" t="b">
        <v>1</v>
      </c>
      <c r="L30" s="61">
        <f t="shared" si="0"/>
        <v>1</v>
      </c>
      <c r="M30" s="61"/>
      <c r="N30" s="61"/>
      <c r="O30" s="39"/>
      <c r="P30" s="39"/>
      <c r="Q30" s="39"/>
      <c r="R30" s="39"/>
      <c r="S30" s="39"/>
      <c r="T30" s="39"/>
      <c r="U30" s="39"/>
      <c r="V30" s="39"/>
      <c r="W30" s="39"/>
      <c r="X30" s="39"/>
      <c r="Y30" s="39"/>
    </row>
    <row r="31" spans="5:25" ht="21.5" thickBot="1" x14ac:dyDescent="0.4">
      <c r="E31" s="418" t="s">
        <v>181</v>
      </c>
      <c r="F31" s="419"/>
      <c r="G31" s="419"/>
      <c r="H31" s="419"/>
      <c r="I31" s="423"/>
      <c r="J31" s="423"/>
      <c r="K31" s="61"/>
      <c r="L31" s="61"/>
      <c r="M31" s="61"/>
      <c r="N31" s="61"/>
      <c r="O31" s="39"/>
      <c r="P31" s="39"/>
      <c r="Q31" s="39"/>
      <c r="R31" s="39"/>
      <c r="S31" s="39"/>
      <c r="T31" s="39"/>
      <c r="U31" s="39"/>
      <c r="V31" s="39"/>
      <c r="W31" s="39"/>
      <c r="X31" s="39"/>
      <c r="Y31" s="39"/>
    </row>
    <row r="32" spans="5:25" ht="37.5" customHeight="1" x14ac:dyDescent="0.35">
      <c r="E32" s="414" t="s">
        <v>182</v>
      </c>
      <c r="F32" s="406"/>
      <c r="G32" s="406"/>
      <c r="H32" s="407"/>
      <c r="I32" s="42" t="s">
        <v>38</v>
      </c>
      <c r="J32" s="43" t="s">
        <v>56</v>
      </c>
      <c r="K32" s="61" t="b">
        <v>0</v>
      </c>
      <c r="L32" s="61"/>
      <c r="M32" s="61"/>
      <c r="N32" s="61"/>
      <c r="O32" s="39"/>
      <c r="P32" s="39"/>
      <c r="Q32" s="39"/>
      <c r="R32" s="39"/>
      <c r="S32" s="39"/>
      <c r="T32" s="39"/>
      <c r="U32" s="39"/>
      <c r="V32" s="39"/>
      <c r="W32" s="39"/>
      <c r="X32" s="39"/>
      <c r="Y32" s="39"/>
    </row>
    <row r="33" spans="5:25" ht="35.15" customHeight="1" thickBot="1" x14ac:dyDescent="0.4">
      <c r="E33" s="415" t="s">
        <v>258</v>
      </c>
      <c r="F33" s="416"/>
      <c r="G33" s="416"/>
      <c r="H33" s="417"/>
      <c r="I33" s="51" t="s">
        <v>38</v>
      </c>
      <c r="J33" s="52" t="s">
        <v>56</v>
      </c>
      <c r="K33" s="61" t="b">
        <v>1</v>
      </c>
      <c r="L33" s="61">
        <f t="shared" si="0"/>
        <v>1</v>
      </c>
      <c r="M33" s="61"/>
      <c r="N33" s="61"/>
      <c r="O33" s="39"/>
      <c r="P33" s="39"/>
      <c r="Q33" s="39"/>
      <c r="R33" s="39"/>
      <c r="S33" s="39"/>
      <c r="T33" s="39"/>
      <c r="U33" s="39"/>
      <c r="V33" s="39"/>
      <c r="W33" s="39"/>
      <c r="X33" s="39"/>
      <c r="Y33" s="39"/>
    </row>
    <row r="34" spans="5:25" ht="15" thickBot="1" x14ac:dyDescent="0.4">
      <c r="K34" s="39"/>
      <c r="L34" s="39"/>
      <c r="M34" s="39"/>
      <c r="N34" s="39"/>
      <c r="O34" s="39"/>
      <c r="P34" s="39"/>
      <c r="Q34" s="39"/>
      <c r="R34" s="39"/>
      <c r="S34" s="39"/>
      <c r="T34" s="39"/>
      <c r="U34" s="39"/>
      <c r="V34" s="39"/>
      <c r="W34" s="39"/>
      <c r="X34" s="39"/>
      <c r="Y34" s="39"/>
    </row>
    <row r="35" spans="5:25" ht="19" thickBot="1" x14ac:dyDescent="0.5">
      <c r="E35" s="54"/>
      <c r="F35" s="54"/>
      <c r="G35" s="54"/>
      <c r="H35" s="57" t="s">
        <v>36</v>
      </c>
      <c r="I35" s="58">
        <f>SUM(L9:L33,N22,N25,K20,K16,K11)</f>
        <v>19</v>
      </c>
      <c r="J35" s="58" t="s">
        <v>259</v>
      </c>
      <c r="K35" s="39"/>
      <c r="L35" s="39"/>
      <c r="M35" s="39"/>
      <c r="N35" s="39"/>
      <c r="O35" s="39"/>
      <c r="P35" s="39"/>
      <c r="Q35" s="39"/>
      <c r="R35" s="39"/>
      <c r="S35" s="39"/>
      <c r="T35" s="39"/>
      <c r="U35" s="39"/>
      <c r="V35" s="39"/>
      <c r="W35" s="39"/>
      <c r="X35" s="39"/>
      <c r="Y35" s="39"/>
    </row>
    <row r="36" spans="5:25" x14ac:dyDescent="0.35">
      <c r="K36" s="39"/>
      <c r="L36" s="39"/>
      <c r="M36" s="39"/>
      <c r="N36" s="39"/>
      <c r="O36" s="39"/>
      <c r="P36" s="39"/>
      <c r="Q36" s="39"/>
      <c r="R36" s="39"/>
      <c r="S36" s="39"/>
      <c r="T36" s="39"/>
      <c r="U36" s="39"/>
      <c r="V36" s="39"/>
      <c r="W36" s="39"/>
      <c r="X36" s="39"/>
      <c r="Y36" s="39"/>
    </row>
  </sheetData>
  <mergeCells count="27">
    <mergeCell ref="L11:S11"/>
    <mergeCell ref="L16:S16"/>
    <mergeCell ref="L20:S20"/>
    <mergeCell ref="E32:H32"/>
    <mergeCell ref="E33:H33"/>
    <mergeCell ref="E20:H20"/>
    <mergeCell ref="E24:J24"/>
    <mergeCell ref="E29:H29"/>
    <mergeCell ref="E30:H30"/>
    <mergeCell ref="E31:J31"/>
    <mergeCell ref="E27:H27"/>
    <mergeCell ref="E22:H23"/>
    <mergeCell ref="I20:J20"/>
    <mergeCell ref="E25:H26"/>
    <mergeCell ref="E19:H19"/>
    <mergeCell ref="E21:H21"/>
    <mergeCell ref="E8:J8"/>
    <mergeCell ref="E9:H9"/>
    <mergeCell ref="E10:H10"/>
    <mergeCell ref="E11:H11"/>
    <mergeCell ref="E14:H14"/>
    <mergeCell ref="E17:H18"/>
    <mergeCell ref="E15:H15"/>
    <mergeCell ref="E16:H16"/>
    <mergeCell ref="I11:J11"/>
    <mergeCell ref="I16:J16"/>
    <mergeCell ref="E12:H13"/>
  </mergeCells>
  <conditionalFormatting sqref="L11 L16 L20">
    <cfRule type="containsText" dxfId="2" priority="1" operator="containsText" text="REMPLIR CASE CONCENTRATION RECOMMANDEE DANS L'ONGLET CALCULATEURS">
      <formula>NOT(ISERROR(SEARCH("REMPLIR CASE CONCENTRATION RECOMMANDEE DANS L'ONGLET CALCULATEURS",L11)))</formula>
    </cfRule>
  </conditionalFormatting>
  <pageMargins left="0.70866141732283472" right="0.70866141732283472" top="0.74803149606299213" bottom="0.74803149606299213" header="0.31496062992125984" footer="0.31496062992125984"/>
  <pageSetup paperSize="9" scale="59" orientation="landscape" blackAndWhite="1" r:id="rId1"/>
  <drawing r:id="rId2"/>
  <legacyDrawing r:id="rId3"/>
  <mc:AlternateContent xmlns:mc="http://schemas.openxmlformats.org/markup-compatibility/2006">
    <mc:Choice Requires="x14">
      <controls>
        <mc:AlternateContent xmlns:mc="http://schemas.openxmlformats.org/markup-compatibility/2006">
          <mc:Choice Requires="x14">
            <control shapeId="10241" r:id="rId4" name="Check Box 1">
              <controlPr defaultSize="0" autoFill="0" autoLine="0" autoPict="0">
                <anchor moveWithCells="1">
                  <from>
                    <xdr:col>8</xdr:col>
                    <xdr:colOff>228600</xdr:colOff>
                    <xdr:row>8</xdr:row>
                    <xdr:rowOff>12700</xdr:rowOff>
                  </from>
                  <to>
                    <xdr:col>8</xdr:col>
                    <xdr:colOff>2019300</xdr:colOff>
                    <xdr:row>9</xdr:row>
                    <xdr:rowOff>19050</xdr:rowOff>
                  </to>
                </anchor>
              </controlPr>
            </control>
          </mc:Choice>
        </mc:AlternateContent>
        <mc:AlternateContent xmlns:mc="http://schemas.openxmlformats.org/markup-compatibility/2006">
          <mc:Choice Requires="x14">
            <control shapeId="10242" r:id="rId5" name="Check Box 2">
              <controlPr defaultSize="0" autoFill="0" autoLine="0" autoPict="0">
                <anchor moveWithCells="1">
                  <from>
                    <xdr:col>9</xdr:col>
                    <xdr:colOff>241300</xdr:colOff>
                    <xdr:row>8</xdr:row>
                    <xdr:rowOff>38100</xdr:rowOff>
                  </from>
                  <to>
                    <xdr:col>9</xdr:col>
                    <xdr:colOff>1079500</xdr:colOff>
                    <xdr:row>8</xdr:row>
                    <xdr:rowOff>260350</xdr:rowOff>
                  </to>
                </anchor>
              </controlPr>
            </control>
          </mc:Choice>
        </mc:AlternateContent>
        <mc:AlternateContent xmlns:mc="http://schemas.openxmlformats.org/markup-compatibility/2006">
          <mc:Choice Requires="x14">
            <control shapeId="10243" r:id="rId6" name="Check Box 3">
              <controlPr defaultSize="0" autoFill="0" autoLine="0" autoPict="0">
                <anchor moveWithCells="1">
                  <from>
                    <xdr:col>8</xdr:col>
                    <xdr:colOff>241300</xdr:colOff>
                    <xdr:row>9</xdr:row>
                    <xdr:rowOff>38100</xdr:rowOff>
                  </from>
                  <to>
                    <xdr:col>8</xdr:col>
                    <xdr:colOff>1079500</xdr:colOff>
                    <xdr:row>9</xdr:row>
                    <xdr:rowOff>260350</xdr:rowOff>
                  </to>
                </anchor>
              </controlPr>
            </control>
          </mc:Choice>
        </mc:AlternateContent>
        <mc:AlternateContent xmlns:mc="http://schemas.openxmlformats.org/markup-compatibility/2006">
          <mc:Choice Requires="x14">
            <control shapeId="10244" r:id="rId7" name="Check Box 4">
              <controlPr defaultSize="0" autoFill="0" autoLine="0" autoPict="0">
                <anchor moveWithCells="1">
                  <from>
                    <xdr:col>9</xdr:col>
                    <xdr:colOff>241300</xdr:colOff>
                    <xdr:row>9</xdr:row>
                    <xdr:rowOff>38100</xdr:rowOff>
                  </from>
                  <to>
                    <xdr:col>9</xdr:col>
                    <xdr:colOff>1079500</xdr:colOff>
                    <xdr:row>9</xdr:row>
                    <xdr:rowOff>260350</xdr:rowOff>
                  </to>
                </anchor>
              </controlPr>
            </control>
          </mc:Choice>
        </mc:AlternateContent>
        <mc:AlternateContent xmlns:mc="http://schemas.openxmlformats.org/markup-compatibility/2006">
          <mc:Choice Requires="x14">
            <control shapeId="10246" r:id="rId8" name="Check Box 6">
              <controlPr defaultSize="0" autoFill="0" autoLine="0" autoPict="0">
                <anchor moveWithCells="1">
                  <from>
                    <xdr:col>8</xdr:col>
                    <xdr:colOff>260350</xdr:colOff>
                    <xdr:row>11</xdr:row>
                    <xdr:rowOff>31750</xdr:rowOff>
                  </from>
                  <to>
                    <xdr:col>8</xdr:col>
                    <xdr:colOff>1085850</xdr:colOff>
                    <xdr:row>12</xdr:row>
                    <xdr:rowOff>0</xdr:rowOff>
                  </to>
                </anchor>
              </controlPr>
            </control>
          </mc:Choice>
        </mc:AlternateContent>
        <mc:AlternateContent xmlns:mc="http://schemas.openxmlformats.org/markup-compatibility/2006">
          <mc:Choice Requires="x14">
            <control shapeId="10247" r:id="rId9" name="Check Box 7">
              <controlPr defaultSize="0" autoFill="0" autoLine="0" autoPict="0">
                <anchor moveWithCells="1">
                  <from>
                    <xdr:col>9</xdr:col>
                    <xdr:colOff>241300</xdr:colOff>
                    <xdr:row>11</xdr:row>
                    <xdr:rowOff>38100</xdr:rowOff>
                  </from>
                  <to>
                    <xdr:col>9</xdr:col>
                    <xdr:colOff>1079500</xdr:colOff>
                    <xdr:row>12</xdr:row>
                    <xdr:rowOff>12700</xdr:rowOff>
                  </to>
                </anchor>
              </controlPr>
            </control>
          </mc:Choice>
        </mc:AlternateContent>
        <mc:AlternateContent xmlns:mc="http://schemas.openxmlformats.org/markup-compatibility/2006">
          <mc:Choice Requires="x14">
            <control shapeId="10248" r:id="rId10" name="Check Box 8">
              <controlPr defaultSize="0" autoFill="0" autoLine="0" autoPict="0">
                <anchor moveWithCells="1">
                  <from>
                    <xdr:col>8</xdr:col>
                    <xdr:colOff>241300</xdr:colOff>
                    <xdr:row>12</xdr:row>
                    <xdr:rowOff>38100</xdr:rowOff>
                  </from>
                  <to>
                    <xdr:col>8</xdr:col>
                    <xdr:colOff>1079500</xdr:colOff>
                    <xdr:row>13</xdr:row>
                    <xdr:rowOff>12700</xdr:rowOff>
                  </to>
                </anchor>
              </controlPr>
            </control>
          </mc:Choice>
        </mc:AlternateContent>
        <mc:AlternateContent xmlns:mc="http://schemas.openxmlformats.org/markup-compatibility/2006">
          <mc:Choice Requires="x14">
            <control shapeId="10250" r:id="rId11" name="Check Box 10">
              <controlPr defaultSize="0" autoFill="0" autoLine="0" autoPict="0">
                <anchor moveWithCells="1">
                  <from>
                    <xdr:col>9</xdr:col>
                    <xdr:colOff>241300</xdr:colOff>
                    <xdr:row>13</xdr:row>
                    <xdr:rowOff>88900</xdr:rowOff>
                  </from>
                  <to>
                    <xdr:col>9</xdr:col>
                    <xdr:colOff>1079500</xdr:colOff>
                    <xdr:row>13</xdr:row>
                    <xdr:rowOff>304800</xdr:rowOff>
                  </to>
                </anchor>
              </controlPr>
            </control>
          </mc:Choice>
        </mc:AlternateContent>
        <mc:AlternateContent xmlns:mc="http://schemas.openxmlformats.org/markup-compatibility/2006">
          <mc:Choice Requires="x14">
            <control shapeId="10255" r:id="rId12" name="Check Box 15">
              <controlPr defaultSize="0" autoFill="0" autoLine="0" autoPict="0">
                <anchor moveWithCells="1">
                  <from>
                    <xdr:col>8</xdr:col>
                    <xdr:colOff>241300</xdr:colOff>
                    <xdr:row>16</xdr:row>
                    <xdr:rowOff>12700</xdr:rowOff>
                  </from>
                  <to>
                    <xdr:col>8</xdr:col>
                    <xdr:colOff>1066800</xdr:colOff>
                    <xdr:row>17</xdr:row>
                    <xdr:rowOff>19050</xdr:rowOff>
                  </to>
                </anchor>
              </controlPr>
            </control>
          </mc:Choice>
        </mc:AlternateContent>
        <mc:AlternateContent xmlns:mc="http://schemas.openxmlformats.org/markup-compatibility/2006">
          <mc:Choice Requires="x14">
            <control shapeId="10256" r:id="rId13" name="Check Box 16">
              <controlPr defaultSize="0" autoFill="0" autoLine="0" autoPict="0">
                <anchor moveWithCells="1">
                  <from>
                    <xdr:col>9</xdr:col>
                    <xdr:colOff>241300</xdr:colOff>
                    <xdr:row>16</xdr:row>
                    <xdr:rowOff>38100</xdr:rowOff>
                  </from>
                  <to>
                    <xdr:col>9</xdr:col>
                    <xdr:colOff>1517650</xdr:colOff>
                    <xdr:row>17</xdr:row>
                    <xdr:rowOff>19050</xdr:rowOff>
                  </to>
                </anchor>
              </controlPr>
            </control>
          </mc:Choice>
        </mc:AlternateContent>
        <mc:AlternateContent xmlns:mc="http://schemas.openxmlformats.org/markup-compatibility/2006">
          <mc:Choice Requires="x14">
            <control shapeId="10257" r:id="rId14" name="Check Box 17">
              <controlPr defaultSize="0" autoFill="0" autoLine="0" autoPict="0">
                <anchor moveWithCells="1">
                  <from>
                    <xdr:col>8</xdr:col>
                    <xdr:colOff>247650</xdr:colOff>
                    <xdr:row>17</xdr:row>
                    <xdr:rowOff>12700</xdr:rowOff>
                  </from>
                  <to>
                    <xdr:col>8</xdr:col>
                    <xdr:colOff>1079500</xdr:colOff>
                    <xdr:row>18</xdr:row>
                    <xdr:rowOff>19050</xdr:rowOff>
                  </to>
                </anchor>
              </controlPr>
            </control>
          </mc:Choice>
        </mc:AlternateContent>
        <mc:AlternateContent xmlns:mc="http://schemas.openxmlformats.org/markup-compatibility/2006">
          <mc:Choice Requires="x14">
            <control shapeId="10259" r:id="rId15" name="Check Box 19">
              <controlPr defaultSize="0" autoFill="0" autoLine="0" autoPict="0">
                <anchor moveWithCells="1">
                  <from>
                    <xdr:col>9</xdr:col>
                    <xdr:colOff>247650</xdr:colOff>
                    <xdr:row>18</xdr:row>
                    <xdr:rowOff>0</xdr:rowOff>
                  </from>
                  <to>
                    <xdr:col>9</xdr:col>
                    <xdr:colOff>1079500</xdr:colOff>
                    <xdr:row>19</xdr:row>
                    <xdr:rowOff>12700</xdr:rowOff>
                  </to>
                </anchor>
              </controlPr>
            </control>
          </mc:Choice>
        </mc:AlternateContent>
        <mc:AlternateContent xmlns:mc="http://schemas.openxmlformats.org/markup-compatibility/2006">
          <mc:Choice Requires="x14">
            <control shapeId="10261" r:id="rId16" name="Check Box 21">
              <controlPr defaultSize="0" autoFill="0" autoLine="0" autoPict="0">
                <anchor moveWithCells="1">
                  <from>
                    <xdr:col>8</xdr:col>
                    <xdr:colOff>241300</xdr:colOff>
                    <xdr:row>20</xdr:row>
                    <xdr:rowOff>127000</xdr:rowOff>
                  </from>
                  <to>
                    <xdr:col>8</xdr:col>
                    <xdr:colOff>1079500</xdr:colOff>
                    <xdr:row>20</xdr:row>
                    <xdr:rowOff>336550</xdr:rowOff>
                  </to>
                </anchor>
              </controlPr>
            </control>
          </mc:Choice>
        </mc:AlternateContent>
        <mc:AlternateContent xmlns:mc="http://schemas.openxmlformats.org/markup-compatibility/2006">
          <mc:Choice Requires="x14">
            <control shapeId="10262" r:id="rId17" name="Check Box 22">
              <controlPr defaultSize="0" autoFill="0" autoLine="0" autoPict="0">
                <anchor moveWithCells="1">
                  <from>
                    <xdr:col>9</xdr:col>
                    <xdr:colOff>241300</xdr:colOff>
                    <xdr:row>20</xdr:row>
                    <xdr:rowOff>38100</xdr:rowOff>
                  </from>
                  <to>
                    <xdr:col>9</xdr:col>
                    <xdr:colOff>1079500</xdr:colOff>
                    <xdr:row>20</xdr:row>
                    <xdr:rowOff>260350</xdr:rowOff>
                  </to>
                </anchor>
              </controlPr>
            </control>
          </mc:Choice>
        </mc:AlternateContent>
        <mc:AlternateContent xmlns:mc="http://schemas.openxmlformats.org/markup-compatibility/2006">
          <mc:Choice Requires="x14">
            <control shapeId="10263" r:id="rId18" name="Check Box 23">
              <controlPr defaultSize="0" autoFill="0" autoLine="0" autoPict="0">
                <anchor moveWithCells="1">
                  <from>
                    <xdr:col>8</xdr:col>
                    <xdr:colOff>241300</xdr:colOff>
                    <xdr:row>21</xdr:row>
                    <xdr:rowOff>146050</xdr:rowOff>
                  </from>
                  <to>
                    <xdr:col>8</xdr:col>
                    <xdr:colOff>1079500</xdr:colOff>
                    <xdr:row>21</xdr:row>
                    <xdr:rowOff>374650</xdr:rowOff>
                  </to>
                </anchor>
              </controlPr>
            </control>
          </mc:Choice>
        </mc:AlternateContent>
        <mc:AlternateContent xmlns:mc="http://schemas.openxmlformats.org/markup-compatibility/2006">
          <mc:Choice Requires="x14">
            <control shapeId="10264" r:id="rId19" name="Check Box 24">
              <controlPr defaultSize="0" autoFill="0" autoLine="0" autoPict="0">
                <anchor moveWithCells="1">
                  <from>
                    <xdr:col>9</xdr:col>
                    <xdr:colOff>241300</xdr:colOff>
                    <xdr:row>21</xdr:row>
                    <xdr:rowOff>165100</xdr:rowOff>
                  </from>
                  <to>
                    <xdr:col>9</xdr:col>
                    <xdr:colOff>1079500</xdr:colOff>
                    <xdr:row>21</xdr:row>
                    <xdr:rowOff>381000</xdr:rowOff>
                  </to>
                </anchor>
              </controlPr>
            </control>
          </mc:Choice>
        </mc:AlternateContent>
        <mc:AlternateContent xmlns:mc="http://schemas.openxmlformats.org/markup-compatibility/2006">
          <mc:Choice Requires="x14">
            <control shapeId="10267" r:id="rId20" name="Check Box 27">
              <controlPr defaultSize="0" autoFill="0" autoLine="0" autoPict="0">
                <anchor moveWithCells="1">
                  <from>
                    <xdr:col>8</xdr:col>
                    <xdr:colOff>241300</xdr:colOff>
                    <xdr:row>24</xdr:row>
                    <xdr:rowOff>38100</xdr:rowOff>
                  </from>
                  <to>
                    <xdr:col>8</xdr:col>
                    <xdr:colOff>1079500</xdr:colOff>
                    <xdr:row>25</xdr:row>
                    <xdr:rowOff>19050</xdr:rowOff>
                  </to>
                </anchor>
              </controlPr>
            </control>
          </mc:Choice>
        </mc:AlternateContent>
        <mc:AlternateContent xmlns:mc="http://schemas.openxmlformats.org/markup-compatibility/2006">
          <mc:Choice Requires="x14">
            <control shapeId="10269" r:id="rId21" name="Check Box 29">
              <controlPr defaultSize="0" autoFill="0" autoLine="0" autoPict="0">
                <anchor moveWithCells="1">
                  <from>
                    <xdr:col>9</xdr:col>
                    <xdr:colOff>241300</xdr:colOff>
                    <xdr:row>24</xdr:row>
                    <xdr:rowOff>38100</xdr:rowOff>
                  </from>
                  <to>
                    <xdr:col>9</xdr:col>
                    <xdr:colOff>1079500</xdr:colOff>
                    <xdr:row>25</xdr:row>
                    <xdr:rowOff>19050</xdr:rowOff>
                  </to>
                </anchor>
              </controlPr>
            </control>
          </mc:Choice>
        </mc:AlternateContent>
        <mc:AlternateContent xmlns:mc="http://schemas.openxmlformats.org/markup-compatibility/2006">
          <mc:Choice Requires="x14">
            <control shapeId="10270" r:id="rId22" name="Check Box 30">
              <controlPr defaultSize="0" autoFill="0" autoLine="0" autoPict="0">
                <anchor moveWithCells="1">
                  <from>
                    <xdr:col>8</xdr:col>
                    <xdr:colOff>241300</xdr:colOff>
                    <xdr:row>25</xdr:row>
                    <xdr:rowOff>38100</xdr:rowOff>
                  </from>
                  <to>
                    <xdr:col>8</xdr:col>
                    <xdr:colOff>1079500</xdr:colOff>
                    <xdr:row>26</xdr:row>
                    <xdr:rowOff>19050</xdr:rowOff>
                  </to>
                </anchor>
              </controlPr>
            </control>
          </mc:Choice>
        </mc:AlternateContent>
        <mc:AlternateContent xmlns:mc="http://schemas.openxmlformats.org/markup-compatibility/2006">
          <mc:Choice Requires="x14">
            <control shapeId="10271" r:id="rId23" name="Check Box 31">
              <controlPr defaultSize="0" autoFill="0" autoLine="0" autoPict="0">
                <anchor moveWithCells="1">
                  <from>
                    <xdr:col>8</xdr:col>
                    <xdr:colOff>241300</xdr:colOff>
                    <xdr:row>27</xdr:row>
                    <xdr:rowOff>38100</xdr:rowOff>
                  </from>
                  <to>
                    <xdr:col>8</xdr:col>
                    <xdr:colOff>1079500</xdr:colOff>
                    <xdr:row>27</xdr:row>
                    <xdr:rowOff>260350</xdr:rowOff>
                  </to>
                </anchor>
              </controlPr>
            </control>
          </mc:Choice>
        </mc:AlternateContent>
        <mc:AlternateContent xmlns:mc="http://schemas.openxmlformats.org/markup-compatibility/2006">
          <mc:Choice Requires="x14">
            <control shapeId="10272" r:id="rId24" name="Check Box 32">
              <controlPr defaultSize="0" autoFill="0" autoLine="0" autoPict="0">
                <anchor moveWithCells="1">
                  <from>
                    <xdr:col>9</xdr:col>
                    <xdr:colOff>241300</xdr:colOff>
                    <xdr:row>27</xdr:row>
                    <xdr:rowOff>38100</xdr:rowOff>
                  </from>
                  <to>
                    <xdr:col>9</xdr:col>
                    <xdr:colOff>1079500</xdr:colOff>
                    <xdr:row>27</xdr:row>
                    <xdr:rowOff>260350</xdr:rowOff>
                  </to>
                </anchor>
              </controlPr>
            </control>
          </mc:Choice>
        </mc:AlternateContent>
        <mc:AlternateContent xmlns:mc="http://schemas.openxmlformats.org/markup-compatibility/2006">
          <mc:Choice Requires="x14">
            <control shapeId="10275" r:id="rId25" name="Check Box 35">
              <controlPr defaultSize="0" autoFill="0" autoLine="0" autoPict="0">
                <anchor moveWithCells="1">
                  <from>
                    <xdr:col>8</xdr:col>
                    <xdr:colOff>247650</xdr:colOff>
                    <xdr:row>28</xdr:row>
                    <xdr:rowOff>31750</xdr:rowOff>
                  </from>
                  <to>
                    <xdr:col>8</xdr:col>
                    <xdr:colOff>1079500</xdr:colOff>
                    <xdr:row>28</xdr:row>
                    <xdr:rowOff>247650</xdr:rowOff>
                  </to>
                </anchor>
              </controlPr>
            </control>
          </mc:Choice>
        </mc:AlternateContent>
        <mc:AlternateContent xmlns:mc="http://schemas.openxmlformats.org/markup-compatibility/2006">
          <mc:Choice Requires="x14">
            <control shapeId="10276" r:id="rId26" name="Check Box 36">
              <controlPr defaultSize="0" autoFill="0" autoLine="0" autoPict="0">
                <anchor moveWithCells="1">
                  <from>
                    <xdr:col>9</xdr:col>
                    <xdr:colOff>260350</xdr:colOff>
                    <xdr:row>28</xdr:row>
                    <xdr:rowOff>50800</xdr:rowOff>
                  </from>
                  <to>
                    <xdr:col>9</xdr:col>
                    <xdr:colOff>1085850</xdr:colOff>
                    <xdr:row>29</xdr:row>
                    <xdr:rowOff>0</xdr:rowOff>
                  </to>
                </anchor>
              </controlPr>
            </control>
          </mc:Choice>
        </mc:AlternateContent>
        <mc:AlternateContent xmlns:mc="http://schemas.openxmlformats.org/markup-compatibility/2006">
          <mc:Choice Requires="x14">
            <control shapeId="10278" r:id="rId27" name="Check Box 38">
              <controlPr defaultSize="0" autoFill="0" autoLine="0" autoPict="0">
                <anchor moveWithCells="1">
                  <from>
                    <xdr:col>8</xdr:col>
                    <xdr:colOff>241300</xdr:colOff>
                    <xdr:row>29</xdr:row>
                    <xdr:rowOff>0</xdr:rowOff>
                  </from>
                  <to>
                    <xdr:col>8</xdr:col>
                    <xdr:colOff>1079500</xdr:colOff>
                    <xdr:row>29</xdr:row>
                    <xdr:rowOff>222250</xdr:rowOff>
                  </to>
                </anchor>
              </controlPr>
            </control>
          </mc:Choice>
        </mc:AlternateContent>
        <mc:AlternateContent xmlns:mc="http://schemas.openxmlformats.org/markup-compatibility/2006">
          <mc:Choice Requires="x14">
            <control shapeId="10280" r:id="rId28" name="Check Box 40">
              <controlPr defaultSize="0" autoFill="0" autoLine="0" autoPict="0">
                <anchor moveWithCells="1">
                  <from>
                    <xdr:col>9</xdr:col>
                    <xdr:colOff>241300</xdr:colOff>
                    <xdr:row>29</xdr:row>
                    <xdr:rowOff>38100</xdr:rowOff>
                  </from>
                  <to>
                    <xdr:col>9</xdr:col>
                    <xdr:colOff>1079500</xdr:colOff>
                    <xdr:row>29</xdr:row>
                    <xdr:rowOff>260350</xdr:rowOff>
                  </to>
                </anchor>
              </controlPr>
            </control>
          </mc:Choice>
        </mc:AlternateContent>
        <mc:AlternateContent xmlns:mc="http://schemas.openxmlformats.org/markup-compatibility/2006">
          <mc:Choice Requires="x14">
            <control shapeId="10281" r:id="rId29" name="Check Box 41">
              <controlPr defaultSize="0" autoFill="0" autoLine="0" autoPict="0">
                <anchor moveWithCells="1">
                  <from>
                    <xdr:col>8</xdr:col>
                    <xdr:colOff>241300</xdr:colOff>
                    <xdr:row>31</xdr:row>
                    <xdr:rowOff>76200</xdr:rowOff>
                  </from>
                  <to>
                    <xdr:col>8</xdr:col>
                    <xdr:colOff>1079500</xdr:colOff>
                    <xdr:row>31</xdr:row>
                    <xdr:rowOff>298450</xdr:rowOff>
                  </to>
                </anchor>
              </controlPr>
            </control>
          </mc:Choice>
        </mc:AlternateContent>
        <mc:AlternateContent xmlns:mc="http://schemas.openxmlformats.org/markup-compatibility/2006">
          <mc:Choice Requires="x14">
            <control shapeId="10282" r:id="rId30" name="Check Box 42">
              <controlPr defaultSize="0" autoFill="0" autoLine="0" autoPict="0">
                <anchor moveWithCells="1">
                  <from>
                    <xdr:col>9</xdr:col>
                    <xdr:colOff>241300</xdr:colOff>
                    <xdr:row>31</xdr:row>
                    <xdr:rowOff>38100</xdr:rowOff>
                  </from>
                  <to>
                    <xdr:col>9</xdr:col>
                    <xdr:colOff>1079500</xdr:colOff>
                    <xdr:row>31</xdr:row>
                    <xdr:rowOff>260350</xdr:rowOff>
                  </to>
                </anchor>
              </controlPr>
            </control>
          </mc:Choice>
        </mc:AlternateContent>
        <mc:AlternateContent xmlns:mc="http://schemas.openxmlformats.org/markup-compatibility/2006">
          <mc:Choice Requires="x14">
            <control shapeId="10283" r:id="rId31" name="Check Box 43">
              <controlPr defaultSize="0" autoFill="0" autoLine="0" autoPict="0">
                <anchor moveWithCells="1">
                  <from>
                    <xdr:col>9</xdr:col>
                    <xdr:colOff>241300</xdr:colOff>
                    <xdr:row>32</xdr:row>
                    <xdr:rowOff>38100</xdr:rowOff>
                  </from>
                  <to>
                    <xdr:col>9</xdr:col>
                    <xdr:colOff>1079500</xdr:colOff>
                    <xdr:row>32</xdr:row>
                    <xdr:rowOff>260350</xdr:rowOff>
                  </to>
                </anchor>
              </controlPr>
            </control>
          </mc:Choice>
        </mc:AlternateContent>
        <mc:AlternateContent xmlns:mc="http://schemas.openxmlformats.org/markup-compatibility/2006">
          <mc:Choice Requires="x14">
            <control shapeId="10285" r:id="rId32" name="Check Box 45">
              <controlPr defaultSize="0" autoFill="0" autoLine="0" autoPict="0">
                <anchor moveWithCells="1">
                  <from>
                    <xdr:col>8</xdr:col>
                    <xdr:colOff>241300</xdr:colOff>
                    <xdr:row>32</xdr:row>
                    <xdr:rowOff>38100</xdr:rowOff>
                  </from>
                  <to>
                    <xdr:col>8</xdr:col>
                    <xdr:colOff>1689100</xdr:colOff>
                    <xdr:row>32</xdr:row>
                    <xdr:rowOff>323850</xdr:rowOff>
                  </to>
                </anchor>
              </controlPr>
            </control>
          </mc:Choice>
        </mc:AlternateContent>
        <mc:AlternateContent xmlns:mc="http://schemas.openxmlformats.org/markup-compatibility/2006">
          <mc:Choice Requires="x14">
            <control shapeId="10287" r:id="rId33" name="Check Box 47">
              <controlPr defaultSize="0" autoFill="0" autoLine="0" autoPict="0">
                <anchor moveWithCells="1">
                  <from>
                    <xdr:col>9</xdr:col>
                    <xdr:colOff>241300</xdr:colOff>
                    <xdr:row>26</xdr:row>
                    <xdr:rowOff>38100</xdr:rowOff>
                  </from>
                  <to>
                    <xdr:col>9</xdr:col>
                    <xdr:colOff>1079500</xdr:colOff>
                    <xdr:row>27</xdr:row>
                    <xdr:rowOff>19050</xdr:rowOff>
                  </to>
                </anchor>
              </controlPr>
            </control>
          </mc:Choice>
        </mc:AlternateContent>
        <mc:AlternateContent xmlns:mc="http://schemas.openxmlformats.org/markup-compatibility/2006">
          <mc:Choice Requires="x14">
            <control shapeId="10288" r:id="rId34" name="Check Box 48">
              <controlPr defaultSize="0" autoFill="0" autoLine="0" autoPict="0">
                <anchor moveWithCells="1">
                  <from>
                    <xdr:col>8</xdr:col>
                    <xdr:colOff>241300</xdr:colOff>
                    <xdr:row>26</xdr:row>
                    <xdr:rowOff>38100</xdr:rowOff>
                  </from>
                  <to>
                    <xdr:col>8</xdr:col>
                    <xdr:colOff>1079500</xdr:colOff>
                    <xdr:row>27</xdr:row>
                    <xdr:rowOff>19050</xdr:rowOff>
                  </to>
                </anchor>
              </controlPr>
            </control>
          </mc:Choice>
        </mc:AlternateContent>
        <mc:AlternateContent xmlns:mc="http://schemas.openxmlformats.org/markup-compatibility/2006">
          <mc:Choice Requires="x14">
            <control shapeId="10289" r:id="rId35" name="Check Box 49">
              <controlPr defaultSize="0" autoFill="0" autoLine="0" autoPict="0">
                <anchor moveWithCells="1">
                  <from>
                    <xdr:col>8</xdr:col>
                    <xdr:colOff>203200</xdr:colOff>
                    <xdr:row>22</xdr:row>
                    <xdr:rowOff>171450</xdr:rowOff>
                  </from>
                  <to>
                    <xdr:col>8</xdr:col>
                    <xdr:colOff>1143000</xdr:colOff>
                    <xdr:row>22</xdr:row>
                    <xdr:rowOff>381000</xdr:rowOff>
                  </to>
                </anchor>
              </controlPr>
            </control>
          </mc:Choice>
        </mc:AlternateContent>
        <mc:AlternateContent xmlns:mc="http://schemas.openxmlformats.org/markup-compatibility/2006">
          <mc:Choice Requires="x14">
            <control shapeId="10290" r:id="rId36" name="Check Box 50">
              <controlPr defaultSize="0" autoFill="0" autoLine="0" autoPict="0">
                <anchor moveWithCells="1">
                  <from>
                    <xdr:col>8</xdr:col>
                    <xdr:colOff>228600</xdr:colOff>
                    <xdr:row>18</xdr:row>
                    <xdr:rowOff>12700</xdr:rowOff>
                  </from>
                  <to>
                    <xdr:col>8</xdr:col>
                    <xdr:colOff>1174750</xdr:colOff>
                    <xdr:row>19</xdr:row>
                    <xdr:rowOff>19050</xdr:rowOff>
                  </to>
                </anchor>
              </controlPr>
            </control>
          </mc:Choice>
        </mc:AlternateContent>
        <mc:AlternateContent xmlns:mc="http://schemas.openxmlformats.org/markup-compatibility/2006">
          <mc:Choice Requires="x14">
            <control shapeId="10291" r:id="rId37" name="Check Box 51">
              <controlPr defaultSize="0" autoFill="0" autoLine="0" autoPict="0">
                <anchor moveWithCells="1">
                  <from>
                    <xdr:col>8</xdr:col>
                    <xdr:colOff>247650</xdr:colOff>
                    <xdr:row>14</xdr:row>
                    <xdr:rowOff>12700</xdr:rowOff>
                  </from>
                  <to>
                    <xdr:col>8</xdr:col>
                    <xdr:colOff>1181100</xdr:colOff>
                    <xdr:row>15</xdr:row>
                    <xdr:rowOff>31750</xdr:rowOff>
                  </to>
                </anchor>
              </controlPr>
            </control>
          </mc:Choice>
        </mc:AlternateContent>
        <mc:AlternateContent xmlns:mc="http://schemas.openxmlformats.org/markup-compatibility/2006">
          <mc:Choice Requires="x14">
            <control shapeId="10292" r:id="rId38" name="Check Box 52">
              <controlPr defaultSize="0" autoFill="0" autoLine="0" autoPict="0">
                <anchor moveWithCells="1">
                  <from>
                    <xdr:col>9</xdr:col>
                    <xdr:colOff>247650</xdr:colOff>
                    <xdr:row>14</xdr:row>
                    <xdr:rowOff>12700</xdr:rowOff>
                  </from>
                  <to>
                    <xdr:col>9</xdr:col>
                    <xdr:colOff>1181100</xdr:colOff>
                    <xdr:row>15</xdr:row>
                    <xdr:rowOff>31750</xdr:rowOff>
                  </to>
                </anchor>
              </controlPr>
            </control>
          </mc:Choice>
        </mc:AlternateContent>
        <mc:AlternateContent xmlns:mc="http://schemas.openxmlformats.org/markup-compatibility/2006">
          <mc:Choice Requires="x14">
            <control shapeId="10294" r:id="rId39" name="Check Box 54">
              <controlPr defaultSize="0" autoFill="0" autoLine="0" autoPict="0">
                <anchor moveWithCells="1">
                  <from>
                    <xdr:col>8</xdr:col>
                    <xdr:colOff>279400</xdr:colOff>
                    <xdr:row>13</xdr:row>
                    <xdr:rowOff>76200</xdr:rowOff>
                  </from>
                  <to>
                    <xdr:col>8</xdr:col>
                    <xdr:colOff>1155700</xdr:colOff>
                    <xdr:row>13</xdr:row>
                    <xdr:rowOff>298450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iconSet" priority="5" id="{F19C019F-5155-47E8-85AF-B44BB664781C}">
            <x14:iconSet iconSet="3Symbols2" custom="1">
              <x14:cfvo type="percent">
                <xm:f>0</xm:f>
              </x14:cfvo>
              <x14:cfvo type="num">
                <xm:f>CALCULATEURS!$I$17</xm:f>
              </x14:cfvo>
              <x14:cfvo type="num" gte="0">
                <xm:f>CALCULATEURS!$I$17</xm:f>
              </x14:cfvo>
              <x14:cfIcon iconSet="3Symbols2" iconId="0"/>
              <x14:cfIcon iconSet="3Symbols2" iconId="2"/>
              <x14:cfIcon iconSet="3Symbols2" iconId="0"/>
            </x14:iconSet>
          </x14:cfRule>
          <xm:sqref>I11</xm:sqref>
        </x14:conditionalFormatting>
        <x14:conditionalFormatting xmlns:xm="http://schemas.microsoft.com/office/excel/2006/main">
          <x14:cfRule type="iconSet" priority="7" id="{E7C0465D-1334-4A7C-AA48-C2871DFA24AE}">
            <x14:iconSet iconSet="3Symbols2" custom="1">
              <x14:cfvo type="percent">
                <xm:f>0</xm:f>
              </x14:cfvo>
              <x14:cfvo type="num">
                <xm:f>CALCULATEURS!$I$18</xm:f>
              </x14:cfvo>
              <x14:cfvo type="num" gte="0">
                <xm:f>CALCULATEURS!$I$18</xm:f>
              </x14:cfvo>
              <x14:cfIcon iconSet="3Symbols2" iconId="0"/>
              <x14:cfIcon iconSet="3Symbols2" iconId="2"/>
              <x14:cfIcon iconSet="3Symbols2" iconId="0"/>
            </x14:iconSet>
          </x14:cfRule>
          <xm:sqref>I16</xm:sqref>
        </x14:conditionalFormatting>
        <x14:conditionalFormatting xmlns:xm="http://schemas.microsoft.com/office/excel/2006/main">
          <x14:cfRule type="iconSet" priority="8" id="{1CDA429B-0E5F-48B2-90CD-81984AC6E8DF}">
            <x14:iconSet iconSet="3Symbols2" custom="1">
              <x14:cfvo type="percent">
                <xm:f>0</xm:f>
              </x14:cfvo>
              <x14:cfvo type="num">
                <xm:f>CALCULATEURS!$I$19</xm:f>
              </x14:cfvo>
              <x14:cfvo type="num" gte="0">
                <xm:f>CALCULATEURS!$I$19</xm:f>
              </x14:cfvo>
              <x14:cfIcon iconSet="3Symbols2" iconId="0"/>
              <x14:cfIcon iconSet="3Symbols2" iconId="2"/>
              <x14:cfIcon iconSet="3Symbols2" iconId="0"/>
            </x14:iconSet>
          </x14:cfRule>
          <xm:sqref>I20</xm:sqref>
        </x14:conditionalFormatting>
      </x14:conditionalFormatting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1">
    <tabColor theme="4" tint="0.39997558519241921"/>
    <pageSetUpPr fitToPage="1"/>
  </sheetPr>
  <dimension ref="D5:T19"/>
  <sheetViews>
    <sheetView showGridLines="0" zoomScale="60" zoomScaleNormal="60" workbookViewId="0">
      <selection activeCell="J24" sqref="J24"/>
    </sheetView>
  </sheetViews>
  <sheetFormatPr baseColWidth="10" defaultRowHeight="14.5" x14ac:dyDescent="0.35"/>
  <cols>
    <col min="3" max="3" width="5.453125" customWidth="1"/>
    <col min="4" max="4" width="22" customWidth="1"/>
    <col min="8" max="8" width="23.453125" customWidth="1"/>
    <col min="9" max="9" width="29.453125" customWidth="1"/>
    <col min="10" max="10" width="26.81640625" customWidth="1"/>
    <col min="11" max="11" width="31.54296875" customWidth="1"/>
    <col min="12" max="12" width="29.26953125" customWidth="1"/>
  </cols>
  <sheetData>
    <row r="5" spans="4:20" x14ac:dyDescent="0.35">
      <c r="M5" s="39"/>
      <c r="N5" s="39"/>
      <c r="O5" s="39"/>
      <c r="P5" s="39"/>
      <c r="Q5" s="39"/>
      <c r="R5" s="39"/>
      <c r="S5" s="39"/>
    </row>
    <row r="6" spans="4:20" x14ac:dyDescent="0.35">
      <c r="M6" s="39"/>
      <c r="N6" s="39"/>
      <c r="O6" s="39"/>
      <c r="P6" s="39"/>
      <c r="Q6" s="39"/>
      <c r="R6" s="39"/>
      <c r="S6" s="39"/>
    </row>
    <row r="7" spans="4:20" x14ac:dyDescent="0.35">
      <c r="M7" s="39"/>
      <c r="N7" s="39"/>
      <c r="O7" s="39"/>
      <c r="P7" s="39"/>
      <c r="Q7" s="39"/>
      <c r="R7" s="39"/>
      <c r="S7" s="39"/>
    </row>
    <row r="8" spans="4:20" x14ac:dyDescent="0.35">
      <c r="M8" s="39"/>
      <c r="N8" s="39"/>
      <c r="O8" s="39"/>
      <c r="P8" s="39"/>
      <c r="Q8" s="39"/>
      <c r="R8" s="39"/>
      <c r="S8" s="39"/>
    </row>
    <row r="9" spans="4:20" ht="15" thickBot="1" x14ac:dyDescent="0.4">
      <c r="M9" s="39"/>
      <c r="N9" s="39"/>
      <c r="O9" s="39"/>
      <c r="P9" s="39"/>
      <c r="Q9" s="39"/>
      <c r="R9" s="39"/>
      <c r="S9" s="39"/>
    </row>
    <row r="10" spans="4:20" ht="19" thickBot="1" x14ac:dyDescent="0.5">
      <c r="D10" s="427" t="s">
        <v>141</v>
      </c>
      <c r="E10" s="428"/>
      <c r="F10" s="428"/>
      <c r="G10" s="428"/>
      <c r="H10" s="428"/>
      <c r="I10" s="428"/>
      <c r="J10" s="428"/>
      <c r="K10" s="429"/>
      <c r="L10" s="429"/>
      <c r="M10" s="61" t="s">
        <v>158</v>
      </c>
      <c r="N10" s="61" t="s">
        <v>159</v>
      </c>
      <c r="O10" s="61"/>
      <c r="P10" s="61"/>
      <c r="Q10" s="61"/>
      <c r="R10" s="61"/>
      <c r="S10" s="61"/>
      <c r="T10" s="61"/>
    </row>
    <row r="11" spans="4:20" ht="29.5" customHeight="1" x14ac:dyDescent="0.35">
      <c r="D11" s="430" t="s">
        <v>140</v>
      </c>
      <c r="E11" s="432" t="s">
        <v>139</v>
      </c>
      <c r="F11" s="433"/>
      <c r="G11" s="433"/>
      <c r="H11" s="434"/>
      <c r="I11" s="443" t="s">
        <v>38</v>
      </c>
      <c r="J11" s="442"/>
      <c r="K11" s="441" t="s">
        <v>37</v>
      </c>
      <c r="L11" s="442"/>
      <c r="M11" s="61" t="b">
        <v>0</v>
      </c>
      <c r="N11" s="61">
        <f>IF(M11=TRUE,1,0)</f>
        <v>0</v>
      </c>
      <c r="O11" s="61"/>
      <c r="P11" s="61"/>
      <c r="Q11" s="61"/>
      <c r="R11" s="61"/>
      <c r="S11" s="61"/>
      <c r="T11" s="61"/>
    </row>
    <row r="12" spans="4:20" ht="21" customHeight="1" x14ac:dyDescent="0.35">
      <c r="D12" s="430"/>
      <c r="E12" s="435" t="s">
        <v>183</v>
      </c>
      <c r="F12" s="436"/>
      <c r="G12" s="436"/>
      <c r="H12" s="437"/>
      <c r="I12" s="446" t="s">
        <v>38</v>
      </c>
      <c r="J12" s="445"/>
      <c r="K12" s="444" t="s">
        <v>37</v>
      </c>
      <c r="L12" s="445"/>
      <c r="M12" s="61" t="b">
        <v>0</v>
      </c>
      <c r="N12" s="61">
        <f>IF(M12=TRUE,1,0)</f>
        <v>0</v>
      </c>
      <c r="O12" s="61"/>
      <c r="P12" s="61"/>
      <c r="Q12" s="61"/>
      <c r="R12" s="61"/>
      <c r="S12" s="61"/>
      <c r="T12" s="61"/>
    </row>
    <row r="13" spans="4:20" ht="24.65" customHeight="1" x14ac:dyDescent="0.35">
      <c r="D13" s="430"/>
      <c r="E13" s="435" t="s">
        <v>138</v>
      </c>
      <c r="F13" s="436"/>
      <c r="G13" s="436"/>
      <c r="H13" s="437"/>
      <c r="I13" s="446" t="s">
        <v>137</v>
      </c>
      <c r="J13" s="445"/>
      <c r="K13" s="444" t="s">
        <v>136</v>
      </c>
      <c r="L13" s="445"/>
      <c r="M13" s="61"/>
      <c r="N13" s="61"/>
      <c r="O13" s="61"/>
      <c r="P13" s="61"/>
      <c r="Q13" s="61"/>
      <c r="R13" s="61"/>
      <c r="S13" s="61"/>
      <c r="T13" s="61"/>
    </row>
    <row r="14" spans="4:20" ht="25" customHeight="1" x14ac:dyDescent="0.35">
      <c r="D14" s="430"/>
      <c r="E14" s="435" t="s">
        <v>241</v>
      </c>
      <c r="F14" s="436"/>
      <c r="G14" s="436"/>
      <c r="H14" s="437"/>
      <c r="I14" s="41" t="s">
        <v>135</v>
      </c>
      <c r="J14" s="40" t="s">
        <v>134</v>
      </c>
      <c r="K14" s="40" t="s">
        <v>133</v>
      </c>
      <c r="L14" s="40" t="s">
        <v>132</v>
      </c>
      <c r="M14" s="61" t="b">
        <v>0</v>
      </c>
      <c r="N14" s="61">
        <f>IF(M14=TRUE,1,0)</f>
        <v>0</v>
      </c>
      <c r="O14" s="61" t="b">
        <v>1</v>
      </c>
      <c r="P14" s="61">
        <f>IF(O14=TRUE,1,0)</f>
        <v>1</v>
      </c>
      <c r="Q14" s="61" t="b">
        <v>1</v>
      </c>
      <c r="R14" s="61">
        <f>IF(Q14=TRUE,1,0)</f>
        <v>1</v>
      </c>
      <c r="S14" s="61"/>
      <c r="T14" s="61"/>
    </row>
    <row r="15" spans="4:20" ht="28" customHeight="1" x14ac:dyDescent="0.35">
      <c r="D15" s="430"/>
      <c r="E15" s="435" t="s">
        <v>242</v>
      </c>
      <c r="F15" s="436"/>
      <c r="G15" s="436"/>
      <c r="H15" s="437"/>
      <c r="I15" s="40" t="s">
        <v>134</v>
      </c>
      <c r="J15" s="62" t="s">
        <v>133</v>
      </c>
      <c r="K15" s="40" t="s">
        <v>132</v>
      </c>
      <c r="L15" s="40" t="s">
        <v>185</v>
      </c>
      <c r="M15" s="63" t="b">
        <v>0</v>
      </c>
      <c r="N15" s="61">
        <f>IF(M15=TRUE,1,0)</f>
        <v>0</v>
      </c>
      <c r="O15" s="61" t="b">
        <v>0</v>
      </c>
      <c r="P15" s="61">
        <f>IF(O15=TRUE,1,0)</f>
        <v>0</v>
      </c>
      <c r="Q15" s="61" t="b">
        <v>0</v>
      </c>
      <c r="R15" s="61">
        <f>IF(Q15=TRUE,1,0)</f>
        <v>0</v>
      </c>
      <c r="S15" s="61"/>
      <c r="T15" s="61"/>
    </row>
    <row r="16" spans="4:20" ht="30" customHeight="1" thickBot="1" x14ac:dyDescent="0.4">
      <c r="D16" s="431"/>
      <c r="E16" s="438" t="s">
        <v>243</v>
      </c>
      <c r="F16" s="439"/>
      <c r="G16" s="439"/>
      <c r="H16" s="440"/>
      <c r="I16" s="40" t="s">
        <v>134</v>
      </c>
      <c r="J16" s="62" t="s">
        <v>133</v>
      </c>
      <c r="K16" s="40" t="s">
        <v>132</v>
      </c>
      <c r="L16" s="40" t="s">
        <v>184</v>
      </c>
      <c r="M16" s="61" t="b">
        <v>0</v>
      </c>
      <c r="N16" s="61">
        <f>IF(M16=TRUE,1,0)</f>
        <v>0</v>
      </c>
      <c r="O16" s="61"/>
      <c r="P16" s="61"/>
      <c r="Q16" s="61"/>
      <c r="R16" s="61"/>
      <c r="S16" s="61"/>
      <c r="T16" s="61"/>
    </row>
    <row r="17" spans="4:20" ht="15" thickBot="1" x14ac:dyDescent="0.4">
      <c r="M17" s="61" t="b">
        <v>0</v>
      </c>
      <c r="N17" s="61">
        <f t="shared" ref="N17:N18" si="0">IF(M17=TRUE,1,0)</f>
        <v>0</v>
      </c>
      <c r="O17" s="61"/>
      <c r="P17" s="61"/>
      <c r="Q17" s="61"/>
      <c r="R17" s="61"/>
      <c r="S17" s="61"/>
      <c r="T17" s="61"/>
    </row>
    <row r="18" spans="4:20" ht="19" thickBot="1" x14ac:dyDescent="0.5">
      <c r="D18" s="54"/>
      <c r="E18" s="54"/>
      <c r="F18" s="54"/>
      <c r="G18" s="54"/>
      <c r="H18" s="54"/>
      <c r="I18" s="54"/>
      <c r="J18" s="55" t="s">
        <v>36</v>
      </c>
      <c r="K18" s="58">
        <f>SUM(N11:N20,P14,P15,R15,R14)</f>
        <v>2</v>
      </c>
      <c r="L18" s="64" t="s">
        <v>244</v>
      </c>
      <c r="M18" s="61" t="b">
        <v>0</v>
      </c>
      <c r="N18" s="61">
        <f t="shared" si="0"/>
        <v>0</v>
      </c>
      <c r="O18" s="61"/>
      <c r="P18" s="61"/>
      <c r="Q18" s="61"/>
      <c r="R18" s="61"/>
      <c r="S18" s="61"/>
      <c r="T18" s="61"/>
    </row>
    <row r="19" spans="4:20" x14ac:dyDescent="0.35">
      <c r="M19" s="39"/>
      <c r="N19" s="39"/>
      <c r="O19" s="39"/>
      <c r="P19" s="39"/>
      <c r="Q19" s="39"/>
      <c r="R19" s="39"/>
      <c r="S19" s="39"/>
    </row>
  </sheetData>
  <mergeCells count="14">
    <mergeCell ref="D10:L10"/>
    <mergeCell ref="D11:D16"/>
    <mergeCell ref="E11:H11"/>
    <mergeCell ref="E12:H12"/>
    <mergeCell ref="E13:H13"/>
    <mergeCell ref="E14:H14"/>
    <mergeCell ref="E15:H15"/>
    <mergeCell ref="E16:H16"/>
    <mergeCell ref="K11:L11"/>
    <mergeCell ref="I11:J11"/>
    <mergeCell ref="K12:L12"/>
    <mergeCell ref="I12:J12"/>
    <mergeCell ref="K13:L13"/>
    <mergeCell ref="I13:J13"/>
  </mergeCells>
  <pageMargins left="0.70866141732283472" right="0.70866141732283472" top="0.74803149606299213" bottom="0.74803149606299213" header="0.31496062992125984" footer="0.31496062992125984"/>
  <pageSetup paperSize="9" scale="49" orientation="landscape" blackAndWhite="1" r:id="rId1"/>
  <drawing r:id="rId2"/>
  <legacyDrawing r:id="rId3"/>
  <mc:AlternateContent xmlns:mc="http://schemas.openxmlformats.org/markup-compatibility/2006">
    <mc:Choice Requires="x14">
      <controls>
        <mc:AlternateContent xmlns:mc="http://schemas.openxmlformats.org/markup-compatibility/2006">
          <mc:Choice Requires="x14">
            <control shapeId="11265" r:id="rId4" name="Group Box 1">
              <controlPr defaultSize="0" autoFill="0" autoPict="0">
                <anchor moveWithCells="1">
                  <from>
                    <xdr:col>7</xdr:col>
                    <xdr:colOff>762000</xdr:colOff>
                    <xdr:row>9</xdr:row>
                    <xdr:rowOff>107950</xdr:rowOff>
                  </from>
                  <to>
                    <xdr:col>8</xdr:col>
                    <xdr:colOff>1974850</xdr:colOff>
                    <xdr:row>10</xdr:row>
                    <xdr:rowOff>127000</xdr:rowOff>
                  </to>
                </anchor>
              </controlPr>
            </control>
          </mc:Choice>
        </mc:AlternateContent>
        <mc:AlternateContent xmlns:mc="http://schemas.openxmlformats.org/markup-compatibility/2006">
          <mc:Choice Requires="x14">
            <control shapeId="11266" r:id="rId5" name="Group Box 2">
              <controlPr defaultSize="0" autoFill="0" autoPict="0">
                <anchor moveWithCells="1">
                  <from>
                    <xdr:col>7</xdr:col>
                    <xdr:colOff>736600</xdr:colOff>
                    <xdr:row>11</xdr:row>
                    <xdr:rowOff>12700</xdr:rowOff>
                  </from>
                  <to>
                    <xdr:col>8</xdr:col>
                    <xdr:colOff>1993900</xdr:colOff>
                    <xdr:row>11</xdr:row>
                    <xdr:rowOff>241300</xdr:rowOff>
                  </to>
                </anchor>
              </controlPr>
            </control>
          </mc:Choice>
        </mc:AlternateContent>
        <mc:AlternateContent xmlns:mc="http://schemas.openxmlformats.org/markup-compatibility/2006">
          <mc:Choice Requires="x14">
            <control shapeId="11267" r:id="rId6" name="Group Box 3">
              <controlPr defaultSize="0" autoFill="0" autoPict="0">
                <anchor moveWithCells="1">
                  <from>
                    <xdr:col>8</xdr:col>
                    <xdr:colOff>19050</xdr:colOff>
                    <xdr:row>12</xdr:row>
                    <xdr:rowOff>31750</xdr:rowOff>
                  </from>
                  <to>
                    <xdr:col>9</xdr:col>
                    <xdr:colOff>755650</xdr:colOff>
                    <xdr:row>12</xdr:row>
                    <xdr:rowOff>298450</xdr:rowOff>
                  </to>
                </anchor>
              </controlPr>
            </control>
          </mc:Choice>
        </mc:AlternateContent>
        <mc:AlternateContent xmlns:mc="http://schemas.openxmlformats.org/markup-compatibility/2006">
          <mc:Choice Requires="x14">
            <control shapeId="11270" r:id="rId7" name="Check Box 6">
              <controlPr locked="0" defaultSize="0" autoFill="0" autoLine="0" autoPict="0">
                <anchor moveWithCells="1">
                  <from>
                    <xdr:col>10</xdr:col>
                    <xdr:colOff>393700</xdr:colOff>
                    <xdr:row>10</xdr:row>
                    <xdr:rowOff>95250</xdr:rowOff>
                  </from>
                  <to>
                    <xdr:col>10</xdr:col>
                    <xdr:colOff>1289050</xdr:colOff>
                    <xdr:row>10</xdr:row>
                    <xdr:rowOff>304800</xdr:rowOff>
                  </to>
                </anchor>
              </controlPr>
            </control>
          </mc:Choice>
        </mc:AlternateContent>
        <mc:AlternateContent xmlns:mc="http://schemas.openxmlformats.org/markup-compatibility/2006">
          <mc:Choice Requires="x14">
            <control shapeId="11271" r:id="rId8" name="Check Box 7">
              <controlPr locked="0" defaultSize="0" autoFill="0" autoLine="0" autoPict="0">
                <anchor moveWithCells="1">
                  <from>
                    <xdr:col>8</xdr:col>
                    <xdr:colOff>495300</xdr:colOff>
                    <xdr:row>11</xdr:row>
                    <xdr:rowOff>50800</xdr:rowOff>
                  </from>
                  <to>
                    <xdr:col>8</xdr:col>
                    <xdr:colOff>1384300</xdr:colOff>
                    <xdr:row>12</xdr:row>
                    <xdr:rowOff>0</xdr:rowOff>
                  </to>
                </anchor>
              </controlPr>
            </control>
          </mc:Choice>
        </mc:AlternateContent>
        <mc:AlternateContent xmlns:mc="http://schemas.openxmlformats.org/markup-compatibility/2006">
          <mc:Choice Requires="x14">
            <control shapeId="11273" r:id="rId9" name="Check Box 9">
              <controlPr locked="0" defaultSize="0" autoFill="0" autoLine="0" autoPict="0">
                <anchor moveWithCells="1">
                  <from>
                    <xdr:col>10</xdr:col>
                    <xdr:colOff>374650</xdr:colOff>
                    <xdr:row>11</xdr:row>
                    <xdr:rowOff>50800</xdr:rowOff>
                  </from>
                  <to>
                    <xdr:col>10</xdr:col>
                    <xdr:colOff>1257300</xdr:colOff>
                    <xdr:row>11</xdr:row>
                    <xdr:rowOff>260350</xdr:rowOff>
                  </to>
                </anchor>
              </controlPr>
            </control>
          </mc:Choice>
        </mc:AlternateContent>
        <mc:AlternateContent xmlns:mc="http://schemas.openxmlformats.org/markup-compatibility/2006">
          <mc:Choice Requires="x14">
            <control shapeId="11275" r:id="rId10" name="Check Box 11">
              <controlPr locked="0" defaultSize="0" autoFill="0" autoLine="0" autoPict="0">
                <anchor moveWithCells="1">
                  <from>
                    <xdr:col>8</xdr:col>
                    <xdr:colOff>495300</xdr:colOff>
                    <xdr:row>12</xdr:row>
                    <xdr:rowOff>95250</xdr:rowOff>
                  </from>
                  <to>
                    <xdr:col>8</xdr:col>
                    <xdr:colOff>1384300</xdr:colOff>
                    <xdr:row>13</xdr:row>
                    <xdr:rowOff>0</xdr:rowOff>
                  </to>
                </anchor>
              </controlPr>
            </control>
          </mc:Choice>
        </mc:AlternateContent>
        <mc:AlternateContent xmlns:mc="http://schemas.openxmlformats.org/markup-compatibility/2006">
          <mc:Choice Requires="x14">
            <control shapeId="11276" r:id="rId11" name="Check Box 12">
              <controlPr locked="0" defaultSize="0" autoFill="0" autoLine="0" autoPict="0">
                <anchor moveWithCells="1">
                  <from>
                    <xdr:col>10</xdr:col>
                    <xdr:colOff>374650</xdr:colOff>
                    <xdr:row>12</xdr:row>
                    <xdr:rowOff>95250</xdr:rowOff>
                  </from>
                  <to>
                    <xdr:col>10</xdr:col>
                    <xdr:colOff>1257300</xdr:colOff>
                    <xdr:row>13</xdr:row>
                    <xdr:rowOff>0</xdr:rowOff>
                  </to>
                </anchor>
              </controlPr>
            </control>
          </mc:Choice>
        </mc:AlternateContent>
        <mc:AlternateContent xmlns:mc="http://schemas.openxmlformats.org/markup-compatibility/2006">
          <mc:Choice Requires="x14">
            <control shapeId="11278" r:id="rId12" name="Check Box 14">
              <controlPr locked="0" defaultSize="0" autoFill="0" autoLine="0" autoPict="0">
                <anchor moveWithCells="1">
                  <from>
                    <xdr:col>9</xdr:col>
                    <xdr:colOff>285750</xdr:colOff>
                    <xdr:row>13</xdr:row>
                    <xdr:rowOff>69850</xdr:rowOff>
                  </from>
                  <to>
                    <xdr:col>9</xdr:col>
                    <xdr:colOff>1174750</xdr:colOff>
                    <xdr:row>13</xdr:row>
                    <xdr:rowOff>279400</xdr:rowOff>
                  </to>
                </anchor>
              </controlPr>
            </control>
          </mc:Choice>
        </mc:AlternateContent>
        <mc:AlternateContent xmlns:mc="http://schemas.openxmlformats.org/markup-compatibility/2006">
          <mc:Choice Requires="x14">
            <control shapeId="11280" r:id="rId13" name="Check Box 16">
              <controlPr locked="0" defaultSize="0" autoFill="0" autoLine="0" autoPict="0">
                <anchor moveWithCells="1">
                  <from>
                    <xdr:col>11</xdr:col>
                    <xdr:colOff>222250</xdr:colOff>
                    <xdr:row>13</xdr:row>
                    <xdr:rowOff>107950</xdr:rowOff>
                  </from>
                  <to>
                    <xdr:col>11</xdr:col>
                    <xdr:colOff>1193800</xdr:colOff>
                    <xdr:row>13</xdr:row>
                    <xdr:rowOff>247650</xdr:rowOff>
                  </to>
                </anchor>
              </controlPr>
            </control>
          </mc:Choice>
        </mc:AlternateContent>
        <mc:AlternateContent xmlns:mc="http://schemas.openxmlformats.org/markup-compatibility/2006">
          <mc:Choice Requires="x14">
            <control shapeId="11284" r:id="rId14" name="Check Box 20">
              <controlPr locked="0" defaultSize="0" autoFill="0" autoLine="0" autoPict="0">
                <anchor moveWithCells="1">
                  <from>
                    <xdr:col>8</xdr:col>
                    <xdr:colOff>374650</xdr:colOff>
                    <xdr:row>14</xdr:row>
                    <xdr:rowOff>76200</xdr:rowOff>
                  </from>
                  <to>
                    <xdr:col>8</xdr:col>
                    <xdr:colOff>1257300</xdr:colOff>
                    <xdr:row>14</xdr:row>
                    <xdr:rowOff>285750</xdr:rowOff>
                  </to>
                </anchor>
              </controlPr>
            </control>
          </mc:Choice>
        </mc:AlternateContent>
        <mc:AlternateContent xmlns:mc="http://schemas.openxmlformats.org/markup-compatibility/2006">
          <mc:Choice Requires="x14">
            <control shapeId="11285" r:id="rId15" name="Check Box 21">
              <controlPr locked="0" defaultSize="0" autoFill="0" autoLine="0" autoPict="0">
                <anchor moveWithCells="1">
                  <from>
                    <xdr:col>8</xdr:col>
                    <xdr:colOff>1936750</xdr:colOff>
                    <xdr:row>14</xdr:row>
                    <xdr:rowOff>76200</xdr:rowOff>
                  </from>
                  <to>
                    <xdr:col>9</xdr:col>
                    <xdr:colOff>869950</xdr:colOff>
                    <xdr:row>14</xdr:row>
                    <xdr:rowOff>285750</xdr:rowOff>
                  </to>
                </anchor>
              </controlPr>
            </control>
          </mc:Choice>
        </mc:AlternateContent>
        <mc:AlternateContent xmlns:mc="http://schemas.openxmlformats.org/markup-compatibility/2006">
          <mc:Choice Requires="x14">
            <control shapeId="11288" r:id="rId16" name="Check Box 24">
              <controlPr locked="0" defaultSize="0" autoFill="0" autoLine="0" autoPict="0">
                <anchor moveWithCells="1">
                  <from>
                    <xdr:col>11</xdr:col>
                    <xdr:colOff>184150</xdr:colOff>
                    <xdr:row>14</xdr:row>
                    <xdr:rowOff>76200</xdr:rowOff>
                  </from>
                  <to>
                    <xdr:col>11</xdr:col>
                    <xdr:colOff>1066800</xdr:colOff>
                    <xdr:row>14</xdr:row>
                    <xdr:rowOff>285750</xdr:rowOff>
                  </to>
                </anchor>
              </controlPr>
            </control>
          </mc:Choice>
        </mc:AlternateContent>
        <mc:AlternateContent xmlns:mc="http://schemas.openxmlformats.org/markup-compatibility/2006">
          <mc:Choice Requires="x14">
            <control shapeId="11290" r:id="rId17" name="Check Box 26">
              <controlPr locked="0" defaultSize="0" autoFill="0" autoLine="0" autoPict="0">
                <anchor moveWithCells="1">
                  <from>
                    <xdr:col>8</xdr:col>
                    <xdr:colOff>374650</xdr:colOff>
                    <xdr:row>15</xdr:row>
                    <xdr:rowOff>76200</xdr:rowOff>
                  </from>
                  <to>
                    <xdr:col>8</xdr:col>
                    <xdr:colOff>1257300</xdr:colOff>
                    <xdr:row>15</xdr:row>
                    <xdr:rowOff>285750</xdr:rowOff>
                  </to>
                </anchor>
              </controlPr>
            </control>
          </mc:Choice>
        </mc:AlternateContent>
        <mc:AlternateContent xmlns:mc="http://schemas.openxmlformats.org/markup-compatibility/2006">
          <mc:Choice Requires="x14">
            <control shapeId="11291" r:id="rId18" name="Check Box 27">
              <controlPr locked="0" defaultSize="0" autoFill="0" autoLine="0" autoPict="0">
                <anchor moveWithCells="1">
                  <from>
                    <xdr:col>8</xdr:col>
                    <xdr:colOff>1936750</xdr:colOff>
                    <xdr:row>15</xdr:row>
                    <xdr:rowOff>88900</xdr:rowOff>
                  </from>
                  <to>
                    <xdr:col>9</xdr:col>
                    <xdr:colOff>1638300</xdr:colOff>
                    <xdr:row>15</xdr:row>
                    <xdr:rowOff>304800</xdr:rowOff>
                  </to>
                </anchor>
              </controlPr>
            </control>
          </mc:Choice>
        </mc:AlternateContent>
        <mc:AlternateContent xmlns:mc="http://schemas.openxmlformats.org/markup-compatibility/2006">
          <mc:Choice Requires="x14">
            <control shapeId="11292" r:id="rId19" name="Check Box 28">
              <controlPr locked="0" defaultSize="0" autoFill="0" autoLine="0" autoPict="0">
                <anchor moveWithCells="1">
                  <from>
                    <xdr:col>10</xdr:col>
                    <xdr:colOff>317500</xdr:colOff>
                    <xdr:row>15</xdr:row>
                    <xdr:rowOff>95250</xdr:rowOff>
                  </from>
                  <to>
                    <xdr:col>10</xdr:col>
                    <xdr:colOff>1670050</xdr:colOff>
                    <xdr:row>15</xdr:row>
                    <xdr:rowOff>279400</xdr:rowOff>
                  </to>
                </anchor>
              </controlPr>
            </control>
          </mc:Choice>
        </mc:AlternateContent>
        <mc:AlternateContent xmlns:mc="http://schemas.openxmlformats.org/markup-compatibility/2006">
          <mc:Choice Requires="x14">
            <control shapeId="11293" r:id="rId20" name="Check Box 29">
              <controlPr locked="0" defaultSize="0" autoFill="0" autoLine="0" autoPict="0">
                <anchor moveWithCells="1">
                  <from>
                    <xdr:col>11</xdr:col>
                    <xdr:colOff>190500</xdr:colOff>
                    <xdr:row>15</xdr:row>
                    <xdr:rowOff>76200</xdr:rowOff>
                  </from>
                  <to>
                    <xdr:col>11</xdr:col>
                    <xdr:colOff>1079500</xdr:colOff>
                    <xdr:row>15</xdr:row>
                    <xdr:rowOff>285750</xdr:rowOff>
                  </to>
                </anchor>
              </controlPr>
            </control>
          </mc:Choice>
        </mc:AlternateContent>
        <mc:AlternateContent xmlns:mc="http://schemas.openxmlformats.org/markup-compatibility/2006">
          <mc:Choice Requires="x14">
            <control shapeId="11294" r:id="rId21" name="Check Box 30">
              <controlPr locked="0" defaultSize="0" autoFill="0" autoLine="0" autoPict="0">
                <anchor moveWithCells="1">
                  <from>
                    <xdr:col>8</xdr:col>
                    <xdr:colOff>146050</xdr:colOff>
                    <xdr:row>13</xdr:row>
                    <xdr:rowOff>50800</xdr:rowOff>
                  </from>
                  <to>
                    <xdr:col>8</xdr:col>
                    <xdr:colOff>1028700</xdr:colOff>
                    <xdr:row>13</xdr:row>
                    <xdr:rowOff>266700</xdr:rowOff>
                  </to>
                </anchor>
              </controlPr>
            </control>
          </mc:Choice>
        </mc:AlternateContent>
        <mc:AlternateContent xmlns:mc="http://schemas.openxmlformats.org/markup-compatibility/2006">
          <mc:Choice Requires="x14">
            <control shapeId="11297" r:id="rId22" name="Check Box 33">
              <controlPr locked="0" defaultSize="0" autoFill="0" autoLine="0" autoPict="0">
                <anchor moveWithCells="1">
                  <from>
                    <xdr:col>8</xdr:col>
                    <xdr:colOff>514350</xdr:colOff>
                    <xdr:row>10</xdr:row>
                    <xdr:rowOff>95250</xdr:rowOff>
                  </from>
                  <to>
                    <xdr:col>8</xdr:col>
                    <xdr:colOff>1409700</xdr:colOff>
                    <xdr:row>10</xdr:row>
                    <xdr:rowOff>304800</xdr:rowOff>
                  </to>
                </anchor>
              </controlPr>
            </control>
          </mc:Choice>
        </mc:AlternateContent>
        <mc:AlternateContent xmlns:mc="http://schemas.openxmlformats.org/markup-compatibility/2006">
          <mc:Choice Requires="x14">
            <control shapeId="11298" r:id="rId23" name="Check Box 34">
              <controlPr locked="0" defaultSize="0" autoFill="0" autoLine="0" autoPict="0">
                <anchor moveWithCells="1">
                  <from>
                    <xdr:col>10</xdr:col>
                    <xdr:colOff>279400</xdr:colOff>
                    <xdr:row>14</xdr:row>
                    <xdr:rowOff>107950</xdr:rowOff>
                  </from>
                  <to>
                    <xdr:col>10</xdr:col>
                    <xdr:colOff>1162050</xdr:colOff>
                    <xdr:row>14</xdr:row>
                    <xdr:rowOff>260350</xdr:rowOff>
                  </to>
                </anchor>
              </controlPr>
            </control>
          </mc:Choice>
        </mc:AlternateContent>
        <mc:AlternateContent xmlns:mc="http://schemas.openxmlformats.org/markup-compatibility/2006">
          <mc:Choice Requires="x14">
            <control shapeId="11299" r:id="rId24" name="Check Box 35">
              <controlPr locked="0" defaultSize="0" autoFill="0" autoLine="0" autoPict="0">
                <anchor moveWithCells="1">
                  <from>
                    <xdr:col>10</xdr:col>
                    <xdr:colOff>95250</xdr:colOff>
                    <xdr:row>13</xdr:row>
                    <xdr:rowOff>69850</xdr:rowOff>
                  </from>
                  <to>
                    <xdr:col>10</xdr:col>
                    <xdr:colOff>971550</xdr:colOff>
                    <xdr:row>13</xdr:row>
                    <xdr:rowOff>285750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tabColor theme="5" tint="0.39997558519241921"/>
    <pageSetUpPr fitToPage="1"/>
  </sheetPr>
  <dimension ref="D9:K19"/>
  <sheetViews>
    <sheetView showGridLines="0" zoomScale="60" zoomScaleNormal="60" workbookViewId="0">
      <selection activeCell="Q17" sqref="Q17"/>
    </sheetView>
  </sheetViews>
  <sheetFormatPr baseColWidth="10" defaultColWidth="10.81640625" defaultRowHeight="21" x14ac:dyDescent="0.5"/>
  <cols>
    <col min="1" max="3" width="10.81640625" style="199"/>
    <col min="4" max="4" width="29" style="199" customWidth="1"/>
    <col min="5" max="5" width="21.1796875" style="199" customWidth="1"/>
    <col min="6" max="7" width="11" style="199" bestFit="1" customWidth="1"/>
    <col min="8" max="8" width="41.453125" style="199" customWidth="1"/>
    <col min="9" max="9" width="27.1796875" style="199" customWidth="1"/>
    <col min="10" max="10" width="30.1796875" style="199" customWidth="1"/>
    <col min="11" max="11" width="27" style="199" customWidth="1"/>
    <col min="12" max="16384" width="10.81640625" style="199"/>
  </cols>
  <sheetData>
    <row r="9" spans="4:11" x14ac:dyDescent="0.5">
      <c r="D9" s="197" t="s">
        <v>245</v>
      </c>
      <c r="E9" s="198"/>
    </row>
    <row r="10" spans="4:11" x14ac:dyDescent="0.5">
      <c r="D10" s="197" t="s">
        <v>154</v>
      </c>
      <c r="E10" s="200">
        <f ca="1">TODAY()</f>
        <v>43957</v>
      </c>
    </row>
    <row r="11" spans="4:11" ht="21.5" thickBot="1" x14ac:dyDescent="0.55000000000000004"/>
    <row r="12" spans="4:11" ht="21.5" thickBot="1" x14ac:dyDescent="0.55000000000000004">
      <c r="I12" s="447" t="s">
        <v>153</v>
      </c>
      <c r="J12" s="448"/>
      <c r="K12" s="449"/>
    </row>
    <row r="13" spans="4:11" ht="21.5" thickBot="1" x14ac:dyDescent="0.55000000000000004">
      <c r="D13" s="201" t="s">
        <v>152</v>
      </c>
      <c r="E13" s="202" t="s">
        <v>151</v>
      </c>
      <c r="F13" s="203" t="s">
        <v>150</v>
      </c>
      <c r="G13" s="203" t="s">
        <v>149</v>
      </c>
      <c r="H13" s="203" t="s">
        <v>148</v>
      </c>
      <c r="I13" s="204" t="s">
        <v>147</v>
      </c>
      <c r="J13" s="205" t="s">
        <v>146</v>
      </c>
      <c r="K13" s="206" t="s">
        <v>145</v>
      </c>
    </row>
    <row r="14" spans="4:11" ht="63.65" customHeight="1" x14ac:dyDescent="0.5">
      <c r="D14" s="207" t="s">
        <v>144</v>
      </c>
      <c r="E14" s="216" t="str">
        <f>IF(AND(F14&gt;=9.75),"SATISFAISANT !","NON SATISFAISANT")</f>
        <v>NON SATISFAISANT</v>
      </c>
      <c r="F14" s="208">
        <f>'CONCEPTION ET INSTALLATION'!O33</f>
        <v>5</v>
      </c>
      <c r="G14" s="208">
        <v>13</v>
      </c>
      <c r="H14" s="209"/>
      <c r="I14" s="209"/>
      <c r="J14" s="209"/>
      <c r="K14" s="209"/>
    </row>
    <row r="15" spans="4:11" ht="74.150000000000006" customHeight="1" x14ac:dyDescent="0.5">
      <c r="D15" s="207" t="s">
        <v>203</v>
      </c>
      <c r="E15" s="217" t="str">
        <f>IF(AND(F15&gt;=12.75),"SATISFAISANT !","NON SATISFAISANT")</f>
        <v>NON SATISFAISANT</v>
      </c>
      <c r="F15" s="210">
        <f>'DIAGNOSTIC PHYSICO-CHIMIQUE'!H48</f>
        <v>4</v>
      </c>
      <c r="G15" s="210">
        <v>17</v>
      </c>
      <c r="H15" s="211"/>
      <c r="I15" s="211"/>
      <c r="J15" s="211"/>
      <c r="K15" s="211"/>
    </row>
    <row r="16" spans="4:11" ht="79.5" customHeight="1" x14ac:dyDescent="0.5">
      <c r="D16" s="207" t="s">
        <v>204</v>
      </c>
      <c r="E16" s="217" t="str">
        <f>IF(AND(F16&gt;=6.75),"SATISFAISANT !", "NON SATISFAISANT")</f>
        <v>SATISFAISANT !</v>
      </c>
      <c r="F16" s="210">
        <f>'DIAGNOSTIC BACTERIOLOGIQUE'!M31</f>
        <v>9</v>
      </c>
      <c r="G16" s="210">
        <v>9</v>
      </c>
      <c r="H16" s="211"/>
      <c r="I16" s="211"/>
      <c r="J16" s="212"/>
      <c r="K16" s="211"/>
    </row>
    <row r="17" spans="4:11" ht="62.15" customHeight="1" x14ac:dyDescent="0.5">
      <c r="D17" s="450" t="s">
        <v>143</v>
      </c>
      <c r="E17" s="451" t="str">
        <f>IF(F17&gt;=14.25,"SATISFAISANT !","NON SATISFAISANT")</f>
        <v>SATISFAISANT !</v>
      </c>
      <c r="F17" s="453">
        <f>'ENTRETIEN AU VIDE SANITAIRE '!I35</f>
        <v>19</v>
      </c>
      <c r="G17" s="453">
        <v>19</v>
      </c>
      <c r="H17" s="455"/>
      <c r="I17" s="213" t="str">
        <f>IF(AND('ENTRETIEN AU VIDE SANITAIRE '!K32=FALSE),"Faire des observations à la caméra endoscopique après le nettoyage et désinfection"," ")</f>
        <v>Faire des observations à la caméra endoscopique après le nettoyage et désinfection</v>
      </c>
      <c r="J17" s="211"/>
      <c r="K17" s="214" t="str">
        <f>IF('ENTRETIEN AU VIDE SANITAIRE '!L33=0,"Réaliser le décrassage mécanique au moins 1 fois par an"," ")</f>
        <v xml:space="preserve"> </v>
      </c>
    </row>
    <row r="18" spans="4:11" ht="63" customHeight="1" x14ac:dyDescent="0.5">
      <c r="D18" s="450"/>
      <c r="E18" s="452"/>
      <c r="F18" s="454"/>
      <c r="G18" s="454"/>
      <c r="H18" s="456"/>
      <c r="I18" s="211"/>
      <c r="J18" s="211"/>
      <c r="K18" s="211"/>
    </row>
    <row r="19" spans="4:11" ht="70" customHeight="1" thickBot="1" x14ac:dyDescent="0.55000000000000004">
      <c r="D19" s="215" t="s">
        <v>142</v>
      </c>
      <c r="E19" s="217" t="str">
        <f>IF(F19&gt;=3.75,"SATISFAISANT !","NON SATISFAISANT")</f>
        <v>NON SATISFAISANT</v>
      </c>
      <c r="F19" s="210">
        <f>'ENTRETIEN EN COURS DE LOT '!K18</f>
        <v>2</v>
      </c>
      <c r="G19" s="210">
        <v>5</v>
      </c>
      <c r="H19" s="211"/>
      <c r="I19" s="211"/>
      <c r="J19" s="211"/>
      <c r="K19" s="211"/>
    </row>
  </sheetData>
  <mergeCells count="6">
    <mergeCell ref="I12:K12"/>
    <mergeCell ref="D17:D18"/>
    <mergeCell ref="E17:E18"/>
    <mergeCell ref="F17:F18"/>
    <mergeCell ref="G17:G18"/>
    <mergeCell ref="H17:H18"/>
  </mergeCells>
  <conditionalFormatting sqref="E19 E14:E17">
    <cfRule type="containsText" dxfId="1" priority="1" operator="containsText" text="SATISFAISANT !">
      <formula>NOT(ISERROR(SEARCH("SATISFAISANT !",E14)))</formula>
    </cfRule>
    <cfRule type="containsText" dxfId="0" priority="2" operator="containsText" text="NON ">
      <formula>NOT(ISERROR(SEARCH("NON ",E14)))</formula>
    </cfRule>
  </conditionalFormatting>
  <dataValidations count="1">
    <dataValidation type="list" allowBlank="1" showInputMessage="1" showErrorMessage="1" sqref="G9">
      <formula1>#REF!</formula1>
    </dataValidation>
  </dataValidations>
  <pageMargins left="0.70866141732283472" right="0.70866141732283472" top="0.74803149606299213" bottom="0.74803149606299213" header="0.31496062992125984" footer="0.31496062992125984"/>
  <pageSetup paperSize="9" scale="52" orientation="landscape" blackAndWhite="1"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tabColor rgb="FFCC0099"/>
    <pageSetUpPr fitToPage="1"/>
  </sheetPr>
  <dimension ref="A1"/>
  <sheetViews>
    <sheetView showGridLines="0" zoomScale="90" zoomScaleNormal="90" workbookViewId="0">
      <selection activeCell="R11" sqref="R11"/>
    </sheetView>
  </sheetViews>
  <sheetFormatPr baseColWidth="10" defaultRowHeight="14.5" x14ac:dyDescent="0.35"/>
  <sheetData/>
  <sheetProtection algorithmName="SHA-512" hashValue="l4rDlAs6aBpc4N6fflTYGopvHC94eAt+GJg1uwnqP+iNaGkUGxPUmhABesf62xWUOxgABN9tVCbZjIssEAYorg==" saltValue="EEY+3U0g8OACTVBEaP6isQ==" spinCount="100000" sheet="1" objects="1" scenarios="1"/>
  <pageMargins left="0.70866141732283472" right="0.70866141732283472" top="0.74803149606299213" bottom="0.74803149606299213" header="0.31496062992125984" footer="0.31496062992125984"/>
  <pageSetup paperSize="9" scale="70" orientation="landscape" blackAndWhite="1"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12</vt:i4>
      </vt:variant>
    </vt:vector>
  </HeadingPairs>
  <TitlesOfParts>
    <vt:vector size="12" baseType="lpstr">
      <vt:lpstr>PRESENTATION </vt:lpstr>
      <vt:lpstr>INTRODUCTION</vt:lpstr>
      <vt:lpstr>LEGENDE ET AIDE</vt:lpstr>
      <vt:lpstr>FICHE SIGNALETIQUE</vt:lpstr>
      <vt:lpstr>CALCULATEURS</vt:lpstr>
      <vt:lpstr>CONCEPTION ET INSTALLATION</vt:lpstr>
      <vt:lpstr>DIAGNOSTIC PHYSICO-CHIMIQUE</vt:lpstr>
      <vt:lpstr>DIAGNOSTIC BACTERIOLOGIQUE</vt:lpstr>
      <vt:lpstr>ENTRETIEN AU VIDE SANITAIRE </vt:lpstr>
      <vt:lpstr>ENTRETIEN EN COURS DE LOT </vt:lpstr>
      <vt:lpstr>BILAN </vt:lpstr>
      <vt:lpstr>POUR ALLER PLUS LOIN </vt:lpstr>
    </vt:vector>
  </TitlesOfParts>
  <Company>INRA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mroumezi</dc:creator>
  <cp:lastModifiedBy>a TRAVEL</cp:lastModifiedBy>
  <cp:lastPrinted>2019-07-12T10:31:07Z</cp:lastPrinted>
  <dcterms:created xsi:type="dcterms:W3CDTF">2019-07-12T08:47:21Z</dcterms:created>
  <dcterms:modified xsi:type="dcterms:W3CDTF">2020-05-06T06:20:26Z</dcterms:modified>
</cp:coreProperties>
</file>